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activeTab="2"/>
  </bookViews>
  <sheets>
    <sheet name="тв" sheetId="1" r:id="rId1"/>
    <sheet name="тоталы" sheetId="2" r:id="rId2"/>
    <sheet name="отчет" sheetId="3" r:id="rId3"/>
  </sheets>
  <definedNames>
    <definedName name="_xlnm.Print_Area" localSheetId="2">'отчет'!$A$1:$R$55</definedName>
  </definedNames>
  <calcPr fullCalcOnLoad="1"/>
</workbook>
</file>

<file path=xl/sharedStrings.xml><?xml version="1.0" encoding="utf-8"?>
<sst xmlns="http://schemas.openxmlformats.org/spreadsheetml/2006/main" count="142" uniqueCount="100">
  <si>
    <t>Гкал</t>
  </si>
  <si>
    <t>Итого:</t>
  </si>
  <si>
    <t>Абонент:</t>
  </si>
  <si>
    <t>Договор:</t>
  </si>
  <si>
    <t>Телефон:</t>
  </si>
  <si>
    <t>Адрес:</t>
  </si>
  <si>
    <t>Обслуживающая организация:</t>
  </si>
  <si>
    <t>Вычислитель:</t>
  </si>
  <si>
    <t>Режим (схема):</t>
  </si>
  <si>
    <t>Дата</t>
  </si>
  <si>
    <t>Ти</t>
  </si>
  <si>
    <t>M1,</t>
  </si>
  <si>
    <t xml:space="preserve">M2, </t>
  </si>
  <si>
    <t>dM,</t>
  </si>
  <si>
    <t xml:space="preserve">T1, </t>
  </si>
  <si>
    <t>T2,</t>
  </si>
  <si>
    <t>P1</t>
  </si>
  <si>
    <t>P2</t>
  </si>
  <si>
    <t>M3,</t>
  </si>
  <si>
    <t>Q,</t>
  </si>
  <si>
    <t>час</t>
  </si>
  <si>
    <t>т</t>
  </si>
  <si>
    <t>C</t>
  </si>
  <si>
    <t>С</t>
  </si>
  <si>
    <t>Среднее</t>
  </si>
  <si>
    <t>Итого</t>
  </si>
  <si>
    <t>Ответственный за учет тепловой энергии (от абонента)</t>
  </si>
  <si>
    <t>кгс/см2</t>
  </si>
  <si>
    <t>Время</t>
  </si>
  <si>
    <t>ООО"Содружество"</t>
  </si>
  <si>
    <t>по</t>
  </si>
  <si>
    <t>ТВ1_СП</t>
  </si>
  <si>
    <t>ТВ1_НС</t>
  </si>
  <si>
    <t>ТВ1_P1(кг/см2)</t>
  </si>
  <si>
    <t>ТВ1_P2(кг/см2)</t>
  </si>
  <si>
    <t>ТВ1_t1(°C)</t>
  </si>
  <si>
    <t>ТВ1_t2(°C)</t>
  </si>
  <si>
    <t>ТВ1_dt</t>
  </si>
  <si>
    <t>ТВ1_V1(м3)</t>
  </si>
  <si>
    <t>ТВ1_V2(м3)</t>
  </si>
  <si>
    <t>ТВ1_V3(м3)</t>
  </si>
  <si>
    <t>ТВ1_M1(т)</t>
  </si>
  <si>
    <t>ТВ1_M2(т)</t>
  </si>
  <si>
    <t>ТВ1_M3(т)</t>
  </si>
  <si>
    <t>ТВ1_Q(Гкал)</t>
  </si>
  <si>
    <t>ТВ1_Tи(ч)</t>
  </si>
  <si>
    <t>ТВ2_СП</t>
  </si>
  <si>
    <t>ТВ2_НС</t>
  </si>
  <si>
    <t>ТВ2_P1(кг/см2)</t>
  </si>
  <si>
    <t>ТВ2_P2(кг/см2)</t>
  </si>
  <si>
    <t>ТВ2_t1(°C)</t>
  </si>
  <si>
    <t>ТВ2_t2(°C)</t>
  </si>
  <si>
    <t>ТВ2_dt</t>
  </si>
  <si>
    <t>ТВ2_V1(м3)</t>
  </si>
  <si>
    <t>ТВ2_V2(м3)</t>
  </si>
  <si>
    <t>ТВ2_V3(м3)</t>
  </si>
  <si>
    <t>ТВ2_M1(т)</t>
  </si>
  <si>
    <t>ТВ2_M2(т)</t>
  </si>
  <si>
    <t>ТВ2_M3(т)</t>
  </si>
  <si>
    <t>ТВ2_Q(Гкал)</t>
  </si>
  <si>
    <t>ТВ2_Tи(ч)</t>
  </si>
  <si>
    <t>Представитель теплоснабжающей организации</t>
  </si>
  <si>
    <t>Расчётные формулы</t>
  </si>
  <si>
    <t>Q=m1(h1-hхв)-m2(h2-hхв)</t>
  </si>
  <si>
    <t>ТВ1_t3(°C)</t>
  </si>
  <si>
    <t>ТВ1_tх(°C)</t>
  </si>
  <si>
    <t>ТВ1_tв(°C)</t>
  </si>
  <si>
    <t>ТВ1_Qг(Гкал)</t>
  </si>
  <si>
    <t>ТВ2_t3(°C)</t>
  </si>
  <si>
    <t>ТВ2_tх(°C)</t>
  </si>
  <si>
    <t>ТВ2_tв(°C)</t>
  </si>
  <si>
    <t>ТВ2_Qг(Гкал)</t>
  </si>
  <si>
    <t>М4,</t>
  </si>
  <si>
    <t>dT,</t>
  </si>
  <si>
    <t>Т3,</t>
  </si>
  <si>
    <t>Т4,</t>
  </si>
  <si>
    <t>СП 0</t>
  </si>
  <si>
    <t>Расчет по договору:</t>
  </si>
  <si>
    <t>368-71-07</t>
  </si>
  <si>
    <t>+</t>
  </si>
  <si>
    <t>-</t>
  </si>
  <si>
    <t xml:space="preserve">Отчет о теплопотреблении по приборам УУТЭ за </t>
  </si>
  <si>
    <t>Расчет по среднему:</t>
  </si>
  <si>
    <t>Qг</t>
  </si>
  <si>
    <t>Катков А.Б</t>
  </si>
  <si>
    <t>21</t>
  </si>
  <si>
    <t>ул. Козлова д. 39 к. 3</t>
  </si>
  <si>
    <t>ТСЖ "Берёзка" ИТП №2</t>
  </si>
  <si>
    <t>СПТ 943 №12071</t>
  </si>
  <si>
    <t>декабрь</t>
  </si>
  <si>
    <t>Контроль (ТВ2)</t>
  </si>
  <si>
    <t>Учёт(ТВ 1)</t>
  </si>
  <si>
    <t>Qг,</t>
  </si>
  <si>
    <t>4,16,19,20,21</t>
  </si>
  <si>
    <t>4</t>
  </si>
  <si>
    <t>2,4,9,16,19,20,21</t>
  </si>
  <si>
    <t>2,4</t>
  </si>
  <si>
    <t>2,8,9,21</t>
  </si>
  <si>
    <t>2</t>
  </si>
  <si>
    <t>2,8,9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</si>
</sst>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:mm;@"/>
    <numFmt numFmtId="173" formatCode="0.0"/>
    <numFmt numFmtId="174" formatCode="mmmm\ yy"/>
    <numFmt numFmtId="175" formatCode="dd/mm/yy;@"/>
    <numFmt numFmtId="176" formatCode="dd\.mm\.yy\ hh:mm"/>
    <numFmt numFmtId="177" formatCode="0.000"/>
    <numFmt numFmtId="178" formatCode="0.0000"/>
    <numFmt numFmtId="179" formatCode="mmm/yyyy"/>
    <numFmt numFmtId="180" formatCode="0.######"/>
    <numFmt numFmtId="181" formatCode="0.#######"/>
    <numFmt numFmtId="182" formatCode="0.#####"/>
    <numFmt numFmtId="183" formatCode="0.####"/>
    <numFmt numFmtId="184" formatCode="0.###"/>
    <numFmt numFmtId="185" formatCode="0.##"/>
    <numFmt numFmtId="186" formatCode="0.000000"/>
    <numFmt numFmtId="187" formatCode="0.########"/>
    <numFmt numFmtId="188" formatCode="[$-FC19]d\ mmmm\ yyyy\ &quot;г.&quot;"/>
    <numFmt numFmtId="189" formatCode="0.00000"/>
    <numFmt numFmtId="190" formatCode="dd\.mm\.yyyy"/>
    <numFmt numFmtId="191" formatCode="dd\.mm\.yyyy\ hh:mm"/>
    <numFmt numFmtId="192" formatCode="0.0E+00"/>
    <numFmt numFmtId="193" formatCode="0E+00"/>
    <numFmt numFmtId="194" formatCode="0.000E+00"/>
    <numFmt numFmtId="195" formatCode="0.0000000"/>
    <numFmt numFmtId="196" formatCode="dd\.mm\.yyyy\ h:mm"/>
    <numFmt numFmtId="197" formatCode="#,###,##0"/>
    <numFmt numFmtId="198" formatCode="#,###,##0.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;[Red]0.00"/>
  </numFmts>
  <fonts count="50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 horizontal="center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/>
      <protection/>
    </xf>
    <xf numFmtId="2" fontId="0" fillId="0" borderId="0" xfId="0" applyNumberFormat="1" applyFont="1" applyBorder="1" applyAlignment="1">
      <alignment/>
    </xf>
    <xf numFmtId="172" fontId="0" fillId="0" borderId="0" xfId="53" applyNumberFormat="1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14" fontId="0" fillId="0" borderId="11" xfId="0" applyNumberFormat="1" applyFont="1" applyBorder="1" applyAlignment="1">
      <alignment horizontal="right"/>
    </xf>
    <xf numFmtId="14" fontId="0" fillId="0" borderId="12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14" fontId="0" fillId="0" borderId="0" xfId="53" applyNumberFormat="1" applyFont="1" applyFill="1" applyBorder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33" borderId="13" xfId="53" applyFont="1" applyFill="1" applyBorder="1" applyAlignment="1">
      <alignment horizontal="center"/>
      <protection/>
    </xf>
    <xf numFmtId="0" fontId="2" fillId="33" borderId="14" xfId="53" applyFont="1" applyFill="1" applyBorder="1" applyAlignment="1">
      <alignment horizontal="center"/>
      <protection/>
    </xf>
    <xf numFmtId="14" fontId="3" fillId="0" borderId="15" xfId="53" applyNumberFormat="1" applyFont="1" applyFill="1" applyBorder="1" applyAlignment="1">
      <alignment horizontal="left"/>
      <protection/>
    </xf>
    <xf numFmtId="0" fontId="0" fillId="33" borderId="16" xfId="53" applyFont="1" applyFill="1" applyBorder="1" applyAlignment="1">
      <alignment horizontal="center"/>
      <protection/>
    </xf>
    <xf numFmtId="0" fontId="0" fillId="33" borderId="17" xfId="53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12" fillId="0" borderId="0" xfId="44" applyNumberFormat="1" applyFont="1" applyFill="1" applyAlignment="1">
      <alignment/>
    </xf>
    <xf numFmtId="0" fontId="2" fillId="33" borderId="18" xfId="53" applyFont="1" applyFill="1" applyBorder="1" applyAlignment="1">
      <alignment horizontal="center"/>
      <protection/>
    </xf>
    <xf numFmtId="0" fontId="2" fillId="33" borderId="15" xfId="53" applyFont="1" applyFill="1" applyBorder="1" applyAlignment="1">
      <alignment horizontal="center"/>
      <protection/>
    </xf>
    <xf numFmtId="14" fontId="0" fillId="33" borderId="19" xfId="53" applyNumberFormat="1" applyFont="1" applyFill="1" applyBorder="1" applyAlignment="1">
      <alignment horizontal="center"/>
      <protection/>
    </xf>
    <xf numFmtId="2" fontId="0" fillId="33" borderId="20" xfId="53" applyNumberFormat="1" applyFont="1" applyFill="1" applyBorder="1" applyAlignment="1">
      <alignment horizontal="center"/>
      <protection/>
    </xf>
    <xf numFmtId="2" fontId="0" fillId="33" borderId="21" xfId="53" applyNumberFormat="1" applyFont="1" applyFill="1" applyBorder="1" applyAlignment="1">
      <alignment horizontal="center"/>
      <protection/>
    </xf>
    <xf numFmtId="2" fontId="0" fillId="33" borderId="22" xfId="53" applyNumberFormat="1" applyFont="1" applyFill="1" applyBorder="1" applyAlignment="1">
      <alignment horizontal="center"/>
      <protection/>
    </xf>
    <xf numFmtId="2" fontId="0" fillId="33" borderId="23" xfId="53" applyNumberFormat="1" applyFont="1" applyFill="1" applyBorder="1" applyAlignment="1">
      <alignment horizontal="center"/>
      <protection/>
    </xf>
    <xf numFmtId="2" fontId="0" fillId="33" borderId="19" xfId="53" applyNumberFormat="1" applyFont="1" applyFill="1" applyBorder="1" applyAlignment="1">
      <alignment horizontal="center"/>
      <protection/>
    </xf>
    <xf numFmtId="2" fontId="5" fillId="33" borderId="22" xfId="53" applyNumberFormat="1" applyFont="1" applyFill="1" applyBorder="1" applyAlignment="1">
      <alignment horizontal="center"/>
      <protection/>
    </xf>
    <xf numFmtId="2" fontId="0" fillId="0" borderId="22" xfId="0" applyNumberFormat="1" applyFont="1" applyBorder="1" applyAlignment="1">
      <alignment horizontal="center"/>
    </xf>
    <xf numFmtId="0" fontId="0" fillId="33" borderId="24" xfId="53" applyFont="1" applyFill="1" applyBorder="1" applyAlignment="1">
      <alignment horizontal="center"/>
      <protection/>
    </xf>
    <xf numFmtId="0" fontId="0" fillId="33" borderId="25" xfId="53" applyFont="1" applyFill="1" applyBorder="1" applyAlignment="1">
      <alignment horizontal="center"/>
      <protection/>
    </xf>
    <xf numFmtId="0" fontId="0" fillId="33" borderId="26" xfId="53" applyFont="1" applyFill="1" applyBorder="1" applyAlignment="1">
      <alignment horizontal="center"/>
      <protection/>
    </xf>
    <xf numFmtId="0" fontId="2" fillId="0" borderId="17" xfId="0" applyFont="1" applyBorder="1" applyAlignment="1">
      <alignment horizontal="center"/>
    </xf>
    <xf numFmtId="2" fontId="10" fillId="0" borderId="16" xfId="53" applyNumberFormat="1" applyFont="1" applyFill="1" applyBorder="1" applyAlignment="1">
      <alignment horizontal="center" vertical="center" wrapText="1"/>
      <protection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26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0" fillId="0" borderId="0" xfId="53" applyNumberFormat="1" applyFont="1" applyFill="1" applyBorder="1" applyAlignment="1">
      <alignment horizontal="center"/>
      <protection/>
    </xf>
    <xf numFmtId="196" fontId="5" fillId="0" borderId="0" xfId="44" applyNumberFormat="1" applyFont="1" applyFill="1" applyAlignment="1">
      <alignment/>
    </xf>
    <xf numFmtId="198" fontId="5" fillId="0" borderId="0" xfId="44" applyNumberFormat="1" applyFont="1" applyFill="1" applyAlignment="1">
      <alignment/>
    </xf>
    <xf numFmtId="2" fontId="0" fillId="0" borderId="23" xfId="0" applyNumberFormat="1" applyFont="1" applyBorder="1" applyAlignment="1">
      <alignment horizontal="center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175" fontId="3" fillId="0" borderId="0" xfId="53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10" fillId="0" borderId="32" xfId="53" applyNumberFormat="1" applyFont="1" applyFill="1" applyBorder="1" applyAlignment="1">
      <alignment horizontal="center" vertical="center"/>
      <protection/>
    </xf>
    <xf numFmtId="2" fontId="10" fillId="0" borderId="33" xfId="53" applyNumberFormat="1" applyFont="1" applyFill="1" applyBorder="1" applyAlignment="1">
      <alignment horizontal="center" vertical="center"/>
      <protection/>
    </xf>
    <xf numFmtId="2" fontId="10" fillId="0" borderId="34" xfId="0" applyNumberFormat="1" applyFont="1" applyBorder="1" applyAlignment="1">
      <alignment horizontal="center" wrapText="1"/>
    </xf>
    <xf numFmtId="2" fontId="10" fillId="0" borderId="35" xfId="0" applyNumberFormat="1" applyFont="1" applyBorder="1" applyAlignment="1">
      <alignment horizontal="center" wrapText="1"/>
    </xf>
    <xf numFmtId="2" fontId="10" fillId="0" borderId="36" xfId="0" applyNumberFormat="1" applyFont="1" applyBorder="1" applyAlignment="1">
      <alignment horizontal="center" wrapText="1"/>
    </xf>
    <xf numFmtId="14" fontId="3" fillId="0" borderId="37" xfId="53" applyNumberFormat="1" applyFont="1" applyFill="1" applyBorder="1" applyAlignment="1">
      <alignment horizontal="left"/>
      <protection/>
    </xf>
    <xf numFmtId="2" fontId="10" fillId="0" borderId="38" xfId="53" applyNumberFormat="1" applyFont="1" applyFill="1" applyBorder="1" applyAlignment="1">
      <alignment horizontal="center" vertical="center"/>
      <protection/>
    </xf>
    <xf numFmtId="2" fontId="10" fillId="0" borderId="39" xfId="53" applyNumberFormat="1" applyFont="1" applyFill="1" applyBorder="1" applyAlignment="1">
      <alignment horizontal="center" vertical="center"/>
      <protection/>
    </xf>
    <xf numFmtId="2" fontId="10" fillId="0" borderId="40" xfId="53" applyNumberFormat="1" applyFont="1" applyFill="1" applyBorder="1" applyAlignment="1">
      <alignment horizontal="center" vertical="center"/>
      <protection/>
    </xf>
    <xf numFmtId="2" fontId="10" fillId="0" borderId="41" xfId="53" applyNumberFormat="1" applyFont="1" applyFill="1" applyBorder="1" applyAlignment="1">
      <alignment horizontal="center" vertical="center"/>
      <protection/>
    </xf>
    <xf numFmtId="2" fontId="10" fillId="0" borderId="42" xfId="53" applyNumberFormat="1" applyFont="1" applyFill="1" applyBorder="1" applyAlignment="1">
      <alignment horizontal="center" vertical="center"/>
      <protection/>
    </xf>
    <xf numFmtId="2" fontId="10" fillId="0" borderId="35" xfId="53" applyNumberFormat="1" applyFont="1" applyFill="1" applyBorder="1" applyAlignment="1">
      <alignment horizontal="center" vertical="center"/>
      <protection/>
    </xf>
    <xf numFmtId="2" fontId="10" fillId="0" borderId="43" xfId="53" applyNumberFormat="1" applyFont="1" applyFill="1" applyBorder="1" applyAlignment="1">
      <alignment horizontal="center" vertical="center"/>
      <protection/>
    </xf>
    <xf numFmtId="2" fontId="0" fillId="33" borderId="30" xfId="53" applyNumberFormat="1" applyFont="1" applyFill="1" applyBorder="1" applyAlignment="1">
      <alignment horizontal="center"/>
      <protection/>
    </xf>
    <xf numFmtId="2" fontId="10" fillId="0" borderId="44" xfId="53" applyNumberFormat="1" applyFont="1" applyFill="1" applyBorder="1" applyAlignment="1">
      <alignment horizontal="center" vertical="center"/>
      <protection/>
    </xf>
    <xf numFmtId="2" fontId="2" fillId="0" borderId="35" xfId="0" applyNumberFormat="1" applyFont="1" applyFill="1" applyBorder="1" applyAlignment="1">
      <alignment horizontal="center" vertical="center" wrapText="1"/>
    </xf>
    <xf numFmtId="196" fontId="5" fillId="0" borderId="0" xfId="44" applyNumberFormat="1" applyFont="1" applyFill="1" applyAlignment="1">
      <alignment/>
    </xf>
    <xf numFmtId="198" fontId="5" fillId="0" borderId="0" xfId="44" applyNumberFormat="1" applyFont="1" applyFill="1" applyAlignment="1">
      <alignment/>
    </xf>
    <xf numFmtId="0" fontId="14" fillId="0" borderId="0" xfId="0" applyFont="1" applyFill="1" applyAlignment="1">
      <alignment/>
    </xf>
    <xf numFmtId="196" fontId="15" fillId="0" borderId="0" xfId="0" applyNumberFormat="1" applyFont="1" applyFill="1" applyAlignment="1">
      <alignment/>
    </xf>
    <xf numFmtId="197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9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4" fontId="0" fillId="33" borderId="15" xfId="53" applyNumberFormat="1" applyFont="1" applyFill="1" applyBorder="1" applyAlignment="1">
      <alignment horizontal="center"/>
      <protection/>
    </xf>
    <xf numFmtId="14" fontId="0" fillId="33" borderId="16" xfId="53" applyNumberFormat="1" applyFont="1" applyFill="1" applyBorder="1" applyAlignment="1">
      <alignment horizontal="center"/>
      <protection/>
    </xf>
    <xf numFmtId="172" fontId="0" fillId="0" borderId="0" xfId="53" applyNumberFormat="1" applyFont="1" applyFill="1" applyBorder="1" applyAlignment="1">
      <alignment horizontal="center"/>
      <protection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72" fontId="2" fillId="0" borderId="0" xfId="53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5" fontId="13" fillId="0" borderId="45" xfId="53" applyNumberFormat="1" applyFont="1" applyFill="1" applyBorder="1" applyAlignment="1">
      <alignment horizontal="center" vertical="center" wrapText="1"/>
      <protection/>
    </xf>
    <xf numFmtId="175" fontId="13" fillId="0" borderId="46" xfId="53" applyNumberFormat="1" applyFont="1" applyFill="1" applyBorder="1" applyAlignment="1">
      <alignment horizontal="center" vertical="center" wrapText="1"/>
      <protection/>
    </xf>
    <xf numFmtId="175" fontId="13" fillId="0" borderId="19" xfId="53" applyNumberFormat="1" applyFont="1" applyFill="1" applyBorder="1" applyAlignment="1">
      <alignment horizontal="center" vertical="center" wrapText="1"/>
      <protection/>
    </xf>
    <xf numFmtId="175" fontId="13" fillId="0" borderId="23" xfId="53" applyNumberFormat="1" applyFont="1" applyFill="1" applyBorder="1" applyAlignment="1">
      <alignment horizontal="center" vertical="center" wrapText="1"/>
      <protection/>
    </xf>
    <xf numFmtId="175" fontId="3" fillId="0" borderId="47" xfId="53" applyNumberFormat="1" applyFont="1" applyFill="1" applyBorder="1" applyAlignment="1">
      <alignment horizontal="center" vertical="center" wrapText="1"/>
      <protection/>
    </xf>
    <xf numFmtId="175" fontId="3" fillId="0" borderId="48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14" fontId="9" fillId="0" borderId="12" xfId="0" applyNumberFormat="1" applyFont="1" applyBorder="1" applyAlignment="1">
      <alignment horizontal="center"/>
    </xf>
    <xf numFmtId="14" fontId="0" fillId="0" borderId="12" xfId="0" applyNumberForma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pane xSplit="1" topLeftCell="AD1" activePane="topRight" state="frozen"/>
      <selection pane="topLeft" activeCell="A1" sqref="A1"/>
      <selection pane="topRight" activeCell="A1" sqref="A1:AM31"/>
    </sheetView>
  </sheetViews>
  <sheetFormatPr defaultColWidth="9.140625" defaultRowHeight="12.75"/>
  <cols>
    <col min="1" max="1" width="16.140625" style="104" customWidth="1"/>
    <col min="2" max="2" width="4.140625" style="104" customWidth="1"/>
    <col min="3" max="3" width="11.140625" style="104" customWidth="1"/>
    <col min="4" max="11" width="8.140625" style="104" customWidth="1"/>
    <col min="12" max="18" width="13.140625" style="104" customWidth="1"/>
    <col min="19" max="19" width="7.140625" style="104" customWidth="1"/>
    <col min="20" max="20" width="13.140625" style="104" customWidth="1"/>
    <col min="21" max="21" width="4.140625" style="104" customWidth="1"/>
    <col min="22" max="22" width="11.140625" style="104" customWidth="1"/>
    <col min="23" max="30" width="8.140625" style="104" customWidth="1"/>
    <col min="31" max="37" width="13.140625" style="104" customWidth="1"/>
    <col min="38" max="38" width="7.140625" style="104" customWidth="1"/>
    <col min="39" max="39" width="13.140625" style="104" customWidth="1"/>
    <col min="40" max="16384" width="9.140625" style="104" customWidth="1"/>
  </cols>
  <sheetData>
    <row r="1" spans="1:39" ht="12.75">
      <c r="A1" s="99" t="s">
        <v>28</v>
      </c>
      <c r="B1" s="99" t="s">
        <v>31</v>
      </c>
      <c r="C1" s="99" t="s">
        <v>32</v>
      </c>
      <c r="D1" s="99" t="s">
        <v>33</v>
      </c>
      <c r="E1" s="99" t="s">
        <v>34</v>
      </c>
      <c r="F1" s="99" t="s">
        <v>35</v>
      </c>
      <c r="G1" s="99" t="s">
        <v>36</v>
      </c>
      <c r="H1" s="99" t="s">
        <v>37</v>
      </c>
      <c r="I1" s="99" t="s">
        <v>64</v>
      </c>
      <c r="J1" s="99" t="s">
        <v>65</v>
      </c>
      <c r="K1" s="99" t="s">
        <v>66</v>
      </c>
      <c r="L1" s="99" t="s">
        <v>38</v>
      </c>
      <c r="M1" s="99" t="s">
        <v>39</v>
      </c>
      <c r="N1" s="99" t="s">
        <v>40</v>
      </c>
      <c r="O1" s="99" t="s">
        <v>41</v>
      </c>
      <c r="P1" s="99" t="s">
        <v>42</v>
      </c>
      <c r="Q1" s="99" t="s">
        <v>43</v>
      </c>
      <c r="R1" s="99" t="s">
        <v>44</v>
      </c>
      <c r="S1" s="99" t="s">
        <v>45</v>
      </c>
      <c r="T1" s="99" t="s">
        <v>67</v>
      </c>
      <c r="U1" s="99" t="s">
        <v>46</v>
      </c>
      <c r="V1" s="99" t="s">
        <v>47</v>
      </c>
      <c r="W1" s="99" t="s">
        <v>48</v>
      </c>
      <c r="X1" s="99" t="s">
        <v>49</v>
      </c>
      <c r="Y1" s="99" t="s">
        <v>50</v>
      </c>
      <c r="Z1" s="99" t="s">
        <v>51</v>
      </c>
      <c r="AA1" s="99" t="s">
        <v>52</v>
      </c>
      <c r="AB1" s="99" t="s">
        <v>68</v>
      </c>
      <c r="AC1" s="99" t="s">
        <v>69</v>
      </c>
      <c r="AD1" s="99" t="s">
        <v>70</v>
      </c>
      <c r="AE1" s="99" t="s">
        <v>53</v>
      </c>
      <c r="AF1" s="99" t="s">
        <v>54</v>
      </c>
      <c r="AG1" s="99" t="s">
        <v>55</v>
      </c>
      <c r="AH1" s="99" t="s">
        <v>56</v>
      </c>
      <c r="AI1" s="99" t="s">
        <v>57</v>
      </c>
      <c r="AJ1" s="99" t="s">
        <v>58</v>
      </c>
      <c r="AK1" s="99" t="s">
        <v>59</v>
      </c>
      <c r="AL1" s="99" t="s">
        <v>60</v>
      </c>
      <c r="AM1" s="99" t="s">
        <v>71</v>
      </c>
    </row>
    <row r="2" spans="1:39" ht="12.75">
      <c r="A2" s="100">
        <v>41601</v>
      </c>
      <c r="B2" s="101">
        <v>0</v>
      </c>
      <c r="C2" s="102"/>
      <c r="D2" s="103">
        <v>6.62266159057617</v>
      </c>
      <c r="E2" s="103">
        <v>3.41137790679932</v>
      </c>
      <c r="F2" s="103">
        <v>67.1139526367187</v>
      </c>
      <c r="G2" s="103">
        <v>38.8320922851562</v>
      </c>
      <c r="H2" s="103">
        <v>28.2818603515625</v>
      </c>
      <c r="I2" s="103">
        <v>0</v>
      </c>
      <c r="J2" s="103">
        <v>0</v>
      </c>
      <c r="K2" s="103">
        <v>0</v>
      </c>
      <c r="L2" s="103">
        <v>74.6180191040039</v>
      </c>
      <c r="M2" s="103">
        <v>59.9070091247559</v>
      </c>
      <c r="N2" s="103">
        <v>13.6242446899414</v>
      </c>
      <c r="O2" s="103">
        <v>73.1012649536133</v>
      </c>
      <c r="P2" s="103">
        <v>59.4760704040527</v>
      </c>
      <c r="Q2" s="103">
        <v>13.625189781189</v>
      </c>
      <c r="R2" s="103">
        <v>2.60039806365967</v>
      </c>
      <c r="S2" s="103">
        <v>24</v>
      </c>
      <c r="T2" s="103">
        <v>-0.00149117049295455</v>
      </c>
      <c r="U2" s="101">
        <v>0</v>
      </c>
      <c r="V2" s="102"/>
      <c r="W2" s="103">
        <v>6</v>
      </c>
      <c r="X2" s="103">
        <v>5</v>
      </c>
      <c r="Y2" s="103">
        <v>66.9071960449219</v>
      </c>
      <c r="Z2" s="103">
        <v>49.0064353942871</v>
      </c>
      <c r="AA2" s="103">
        <v>17.9007606506348</v>
      </c>
      <c r="AB2" s="103">
        <v>0</v>
      </c>
      <c r="AC2" s="103">
        <v>0</v>
      </c>
      <c r="AD2" s="103">
        <v>0</v>
      </c>
      <c r="AE2" s="103">
        <v>32.3589973449707</v>
      </c>
      <c r="AF2" s="103">
        <v>18.2374992370605</v>
      </c>
      <c r="AG2" s="103">
        <v>13.6720781326294</v>
      </c>
      <c r="AH2" s="103">
        <v>31.7040729522705</v>
      </c>
      <c r="AI2" s="103">
        <v>18.0310478210449</v>
      </c>
      <c r="AJ2" s="103">
        <v>13.6730251312256</v>
      </c>
      <c r="AK2" s="103">
        <v>1.23837852478027</v>
      </c>
      <c r="AL2" s="103">
        <v>24</v>
      </c>
      <c r="AM2" s="103">
        <v>-0.00149640580639243</v>
      </c>
    </row>
    <row r="3" spans="1:39" ht="12.75">
      <c r="A3" s="100">
        <v>41602</v>
      </c>
      <c r="B3" s="101">
        <v>0</v>
      </c>
      <c r="C3" s="102" t="s">
        <v>85</v>
      </c>
      <c r="D3" s="103">
        <v>6.59811544418335</v>
      </c>
      <c r="E3" s="103">
        <v>3.43569040298462</v>
      </c>
      <c r="F3" s="103">
        <v>68.1315841674805</v>
      </c>
      <c r="G3" s="103">
        <v>39.2515563964844</v>
      </c>
      <c r="H3" s="103">
        <v>28.8800277709961</v>
      </c>
      <c r="I3" s="103">
        <v>0</v>
      </c>
      <c r="J3" s="103">
        <v>0</v>
      </c>
      <c r="K3" s="103">
        <v>0</v>
      </c>
      <c r="L3" s="103">
        <v>75.9270095825195</v>
      </c>
      <c r="M3" s="103">
        <v>61.7090110778809</v>
      </c>
      <c r="N3" s="103">
        <v>13.0855741500854</v>
      </c>
      <c r="O3" s="103">
        <v>74.3407287597656</v>
      </c>
      <c r="P3" s="103">
        <v>61.2555313110352</v>
      </c>
      <c r="Q3" s="103">
        <v>13.0864810943604</v>
      </c>
      <c r="R3" s="103">
        <v>2.66463446617126</v>
      </c>
      <c r="S3" s="103">
        <v>24</v>
      </c>
      <c r="T3" s="103">
        <v>-0.0014322130009532</v>
      </c>
      <c r="U3" s="101">
        <v>0</v>
      </c>
      <c r="V3" s="102"/>
      <c r="W3" s="103">
        <v>6</v>
      </c>
      <c r="X3" s="103">
        <v>5</v>
      </c>
      <c r="Y3" s="103">
        <v>67.8016052246094</v>
      </c>
      <c r="Z3" s="103">
        <v>49.2551040649414</v>
      </c>
      <c r="AA3" s="103">
        <v>18.546501159668</v>
      </c>
      <c r="AB3" s="103">
        <v>0</v>
      </c>
      <c r="AC3" s="103">
        <v>0</v>
      </c>
      <c r="AD3" s="103">
        <v>0</v>
      </c>
      <c r="AE3" s="103">
        <v>31.6904964447022</v>
      </c>
      <c r="AF3" s="103">
        <v>18.1049976348877</v>
      </c>
      <c r="AG3" s="103">
        <v>13.1344223022461</v>
      </c>
      <c r="AH3" s="103">
        <v>31.0334377288818</v>
      </c>
      <c r="AI3" s="103">
        <v>17.8981075286865</v>
      </c>
      <c r="AJ3" s="103">
        <v>13.1353349685669</v>
      </c>
      <c r="AK3" s="103">
        <v>1.22334623336792</v>
      </c>
      <c r="AL3" s="103">
        <v>24</v>
      </c>
      <c r="AM3" s="103">
        <v>-0.00143755972385406</v>
      </c>
    </row>
    <row r="4" spans="1:39" ht="12.75">
      <c r="A4" s="100">
        <v>41603</v>
      </c>
      <c r="B4" s="101">
        <v>0</v>
      </c>
      <c r="C4" s="102"/>
      <c r="D4" s="103">
        <v>6.60977792739868</v>
      </c>
      <c r="E4" s="103">
        <v>3.46335601806641</v>
      </c>
      <c r="F4" s="103">
        <v>70.1497573852539</v>
      </c>
      <c r="G4" s="103">
        <v>39.3223304748535</v>
      </c>
      <c r="H4" s="103">
        <v>30.8274269104004</v>
      </c>
      <c r="I4" s="103">
        <v>0</v>
      </c>
      <c r="J4" s="103">
        <v>0</v>
      </c>
      <c r="K4" s="103">
        <v>0</v>
      </c>
      <c r="L4" s="103">
        <v>74.7460021972656</v>
      </c>
      <c r="M4" s="103">
        <v>62.6280097961426</v>
      </c>
      <c r="N4" s="103">
        <v>10.9315805435181</v>
      </c>
      <c r="O4" s="103">
        <v>73.0984954833984</v>
      </c>
      <c r="P4" s="103">
        <v>62.1661720275879</v>
      </c>
      <c r="Q4" s="103">
        <v>10.9323387145996</v>
      </c>
      <c r="R4" s="103">
        <v>2.68730974197388</v>
      </c>
      <c r="S4" s="103">
        <v>24</v>
      </c>
      <c r="T4" s="103">
        <v>-0.00119645916856825</v>
      </c>
      <c r="U4" s="101">
        <v>0</v>
      </c>
      <c r="V4" s="102"/>
      <c r="W4" s="103">
        <v>6</v>
      </c>
      <c r="X4" s="103">
        <v>5</v>
      </c>
      <c r="Y4" s="103">
        <v>69.858283996582</v>
      </c>
      <c r="Z4" s="103">
        <v>49.4241638183594</v>
      </c>
      <c r="AA4" s="103">
        <v>20.4341201782227</v>
      </c>
      <c r="AB4" s="103">
        <v>0</v>
      </c>
      <c r="AC4" s="103">
        <v>0</v>
      </c>
      <c r="AD4" s="103">
        <v>0</v>
      </c>
      <c r="AE4" s="103">
        <v>29.5889987945557</v>
      </c>
      <c r="AF4" s="103">
        <v>18.1549968719482</v>
      </c>
      <c r="AG4" s="103">
        <v>10.9939212799072</v>
      </c>
      <c r="AH4" s="103">
        <v>28.9409561157227</v>
      </c>
      <c r="AI4" s="103">
        <v>17.9462661743164</v>
      </c>
      <c r="AJ4" s="103">
        <v>10.9946851730347</v>
      </c>
      <c r="AK4" s="103">
        <v>1.1355288028717</v>
      </c>
      <c r="AL4" s="103">
        <v>24</v>
      </c>
      <c r="AM4" s="103">
        <v>-0.00120328238699585</v>
      </c>
    </row>
    <row r="5" spans="1:39" ht="12.75">
      <c r="A5" s="100">
        <v>41604</v>
      </c>
      <c r="B5" s="101">
        <v>0</v>
      </c>
      <c r="C5" s="102"/>
      <c r="D5" s="103">
        <v>6.63442516326904</v>
      </c>
      <c r="E5" s="103">
        <v>3.36463975906372</v>
      </c>
      <c r="F5" s="103">
        <v>75.6457214355469</v>
      </c>
      <c r="G5" s="103">
        <v>39.7674713134766</v>
      </c>
      <c r="H5" s="103">
        <v>35.8782501220703</v>
      </c>
      <c r="I5" s="103">
        <v>0</v>
      </c>
      <c r="J5" s="103">
        <v>0</v>
      </c>
      <c r="K5" s="103">
        <v>0</v>
      </c>
      <c r="L5" s="103">
        <v>75.9940185546875</v>
      </c>
      <c r="M5" s="103">
        <v>61.5110168457031</v>
      </c>
      <c r="N5" s="103">
        <v>13.0268259048462</v>
      </c>
      <c r="O5" s="103">
        <v>74.0743637084961</v>
      </c>
      <c r="P5" s="103">
        <v>61.0466499328613</v>
      </c>
      <c r="Q5" s="103">
        <v>13.0277271270752</v>
      </c>
      <c r="R5" s="103">
        <v>3.18044185638428</v>
      </c>
      <c r="S5" s="103">
        <v>24</v>
      </c>
      <c r="T5" s="103">
        <v>-0.00142578326631337</v>
      </c>
      <c r="U5" s="101">
        <v>0</v>
      </c>
      <c r="V5" s="102"/>
      <c r="W5" s="103">
        <v>6</v>
      </c>
      <c r="X5" s="103">
        <v>5</v>
      </c>
      <c r="Y5" s="103">
        <v>74.2105331420898</v>
      </c>
      <c r="Z5" s="103">
        <v>48.6476402282715</v>
      </c>
      <c r="AA5" s="103">
        <v>25.5628929138184</v>
      </c>
      <c r="AB5" s="103">
        <v>0</v>
      </c>
      <c r="AC5" s="103">
        <v>0</v>
      </c>
      <c r="AD5" s="103">
        <v>0</v>
      </c>
      <c r="AE5" s="103">
        <v>26.8089962005615</v>
      </c>
      <c r="AF5" s="103">
        <v>13.2719984054565</v>
      </c>
      <c r="AG5" s="103">
        <v>13.0294733047485</v>
      </c>
      <c r="AH5" s="103">
        <v>26.154125213623</v>
      </c>
      <c r="AI5" s="103">
        <v>13.1237449645996</v>
      </c>
      <c r="AJ5" s="103">
        <v>13.0303764343262</v>
      </c>
      <c r="AK5" s="103">
        <v>1.30333912372589</v>
      </c>
      <c r="AL5" s="103">
        <v>24</v>
      </c>
      <c r="AM5" s="103">
        <v>-0.00142607290763408</v>
      </c>
    </row>
    <row r="6" spans="1:39" ht="12.75">
      <c r="A6" s="100">
        <v>41605</v>
      </c>
      <c r="B6" s="101">
        <v>0</v>
      </c>
      <c r="C6" s="102" t="s">
        <v>93</v>
      </c>
      <c r="D6" s="103">
        <v>6.50690650939941</v>
      </c>
      <c r="E6" s="103">
        <v>3.26097321510315</v>
      </c>
      <c r="F6" s="103">
        <v>76.731689453125</v>
      </c>
      <c r="G6" s="103">
        <v>39.9199066162109</v>
      </c>
      <c r="H6" s="103">
        <v>36.8117828369141</v>
      </c>
      <c r="I6" s="103">
        <v>0</v>
      </c>
      <c r="J6" s="103">
        <v>0</v>
      </c>
      <c r="K6" s="103">
        <v>0</v>
      </c>
      <c r="L6" s="103">
        <v>8.30300140380859</v>
      </c>
      <c r="M6" s="103">
        <v>7.32311201095581</v>
      </c>
      <c r="N6" s="103">
        <v>1.42617881298065</v>
      </c>
      <c r="O6" s="103">
        <v>8.08755683898926</v>
      </c>
      <c r="P6" s="103">
        <v>7.2672815322876</v>
      </c>
      <c r="Q6" s="103">
        <v>0.820276498794556</v>
      </c>
      <c r="R6" s="103">
        <v>7.84040641784668</v>
      </c>
      <c r="S6" s="103">
        <v>24</v>
      </c>
      <c r="T6" s="103">
        <v>-8.9772860519588E-05</v>
      </c>
      <c r="U6" s="101">
        <v>0</v>
      </c>
      <c r="V6" s="102" t="s">
        <v>94</v>
      </c>
      <c r="W6" s="103">
        <v>6</v>
      </c>
      <c r="X6" s="103">
        <v>5</v>
      </c>
      <c r="Y6" s="103">
        <v>37.9362754821777</v>
      </c>
      <c r="Z6" s="103">
        <v>29.9701328277588</v>
      </c>
      <c r="AA6" s="103">
        <v>7.96614265441895</v>
      </c>
      <c r="AB6" s="103">
        <v>0</v>
      </c>
      <c r="AC6" s="103">
        <v>0</v>
      </c>
      <c r="AD6" s="103">
        <v>0</v>
      </c>
      <c r="AE6" s="103">
        <v>20.6329975128174</v>
      </c>
      <c r="AF6" s="103">
        <v>9.65249824523926</v>
      </c>
      <c r="AG6" s="103">
        <v>10.8678140640259</v>
      </c>
      <c r="AH6" s="103">
        <v>20.4783020019531</v>
      </c>
      <c r="AI6" s="103">
        <v>9.60973739624023</v>
      </c>
      <c r="AJ6" s="103">
        <v>10.8685674667358</v>
      </c>
      <c r="AK6" s="103">
        <v>0.487801969051361</v>
      </c>
      <c r="AL6" s="103">
        <v>24</v>
      </c>
      <c r="AM6" s="103">
        <v>-0.00118947995360941</v>
      </c>
    </row>
    <row r="7" spans="1:39" ht="12.75">
      <c r="A7" s="100">
        <v>41606</v>
      </c>
      <c r="B7" s="101">
        <v>0</v>
      </c>
      <c r="C7" s="102" t="s">
        <v>95</v>
      </c>
      <c r="D7" s="103">
        <v>6.53083992004394</v>
      </c>
      <c r="E7" s="103">
        <v>3.10949850082397</v>
      </c>
      <c r="F7" s="103">
        <v>71.339241027832</v>
      </c>
      <c r="G7" s="103">
        <v>38.4452171325684</v>
      </c>
      <c r="H7" s="103">
        <v>32.8940238952637</v>
      </c>
      <c r="I7" s="103">
        <v>0</v>
      </c>
      <c r="J7" s="103">
        <v>0</v>
      </c>
      <c r="K7" s="103">
        <v>0</v>
      </c>
      <c r="L7" s="103">
        <v>51.5120048522949</v>
      </c>
      <c r="M7" s="103">
        <v>42.6439476013184</v>
      </c>
      <c r="N7" s="103">
        <v>8.1696662902832</v>
      </c>
      <c r="O7" s="103">
        <v>50.3385276794434</v>
      </c>
      <c r="P7" s="103">
        <v>42.340217590332</v>
      </c>
      <c r="Q7" s="103">
        <v>7.99830436706543</v>
      </c>
      <c r="R7" s="103">
        <v>4.96727895736694</v>
      </c>
      <c r="S7" s="103">
        <v>24</v>
      </c>
      <c r="T7" s="103">
        <v>-0.000875351834110916</v>
      </c>
      <c r="U7" s="101">
        <v>0</v>
      </c>
      <c r="V7" s="102" t="s">
        <v>96</v>
      </c>
      <c r="W7" s="103">
        <v>6</v>
      </c>
      <c r="X7" s="103">
        <v>5</v>
      </c>
      <c r="Y7" s="103">
        <v>61.9955558776855</v>
      </c>
      <c r="Z7" s="103">
        <v>43.7151031494141</v>
      </c>
      <c r="AA7" s="103">
        <v>18.2804527282715</v>
      </c>
      <c r="AB7" s="103">
        <v>0</v>
      </c>
      <c r="AC7" s="103">
        <v>0</v>
      </c>
      <c r="AD7" s="103">
        <v>0</v>
      </c>
      <c r="AE7" s="103">
        <v>26.255500793457</v>
      </c>
      <c r="AF7" s="103">
        <v>13.2144994735718</v>
      </c>
      <c r="AG7" s="103">
        <v>12.6816329956055</v>
      </c>
      <c r="AH7" s="103">
        <v>25.7744407653809</v>
      </c>
      <c r="AI7" s="103">
        <v>13.0919275283813</v>
      </c>
      <c r="AJ7" s="103">
        <v>12.6825132369995</v>
      </c>
      <c r="AK7" s="103">
        <v>1.0236344337463401</v>
      </c>
      <c r="AL7" s="103">
        <v>24</v>
      </c>
      <c r="AM7" s="103">
        <v>-0.00138800195418298</v>
      </c>
    </row>
    <row r="8" spans="1:39" ht="12.75">
      <c r="A8" s="100">
        <v>41607</v>
      </c>
      <c r="B8" s="101">
        <v>0</v>
      </c>
      <c r="C8" s="102" t="s">
        <v>93</v>
      </c>
      <c r="D8" s="103">
        <v>6.38483762741089</v>
      </c>
      <c r="E8" s="103">
        <v>3.33541178703308</v>
      </c>
      <c r="F8" s="103">
        <v>74.873779296875</v>
      </c>
      <c r="G8" s="103">
        <v>40.0387191772461</v>
      </c>
      <c r="H8" s="103">
        <v>34.8350601196289</v>
      </c>
      <c r="I8" s="103">
        <v>0</v>
      </c>
      <c r="J8" s="103">
        <v>0</v>
      </c>
      <c r="K8" s="103">
        <v>0</v>
      </c>
      <c r="L8" s="103">
        <v>61.9690055847168</v>
      </c>
      <c r="M8" s="103">
        <v>49.8395385742188</v>
      </c>
      <c r="N8" s="103">
        <v>11.4637861251831</v>
      </c>
      <c r="O8" s="103">
        <v>60.4307518005371</v>
      </c>
      <c r="P8" s="103">
        <v>49.4554061889648</v>
      </c>
      <c r="Q8" s="103">
        <v>10.9753437042236</v>
      </c>
      <c r="R8" s="103">
        <v>6.05492305755615</v>
      </c>
      <c r="S8" s="103">
        <v>24</v>
      </c>
      <c r="T8" s="103">
        <v>-0.00120116560719907</v>
      </c>
      <c r="U8" s="101">
        <v>0</v>
      </c>
      <c r="V8" s="102" t="s">
        <v>94</v>
      </c>
      <c r="W8" s="103">
        <v>6</v>
      </c>
      <c r="X8" s="103">
        <v>5</v>
      </c>
      <c r="Y8" s="103">
        <v>65.1639099121094</v>
      </c>
      <c r="Z8" s="103">
        <v>38.9248390197754</v>
      </c>
      <c r="AA8" s="103">
        <v>26.239070892334</v>
      </c>
      <c r="AB8" s="103">
        <v>0</v>
      </c>
      <c r="AC8" s="103">
        <v>0</v>
      </c>
      <c r="AD8" s="103">
        <v>0</v>
      </c>
      <c r="AE8" s="103">
        <v>21.8049983978271</v>
      </c>
      <c r="AF8" s="103">
        <v>8.44200134277344</v>
      </c>
      <c r="AG8" s="103">
        <v>12.9843091964722</v>
      </c>
      <c r="AH8" s="103">
        <v>21.363302230835</v>
      </c>
      <c r="AI8" s="103">
        <v>8.37809371948242</v>
      </c>
      <c r="AJ8" s="103">
        <v>12.9852094650269</v>
      </c>
      <c r="AK8" s="103">
        <v>1.06386494636536</v>
      </c>
      <c r="AL8" s="103">
        <v>24</v>
      </c>
      <c r="AM8" s="103">
        <v>-0.00142112979665399</v>
      </c>
    </row>
    <row r="9" spans="1:39" ht="12.75">
      <c r="A9" s="100">
        <v>41608</v>
      </c>
      <c r="B9" s="101">
        <v>0</v>
      </c>
      <c r="C9" s="102"/>
      <c r="D9" s="103">
        <v>6.45703077316284</v>
      </c>
      <c r="E9" s="103">
        <v>3.29297733306885</v>
      </c>
      <c r="F9" s="103">
        <v>75.4152221679688</v>
      </c>
      <c r="G9" s="103">
        <v>41.2571220397949</v>
      </c>
      <c r="H9" s="103">
        <v>34.1581001281738</v>
      </c>
      <c r="I9" s="103">
        <v>0</v>
      </c>
      <c r="J9" s="103">
        <v>0</v>
      </c>
      <c r="K9" s="103">
        <v>0</v>
      </c>
      <c r="L9" s="103">
        <v>87.338020324707</v>
      </c>
      <c r="M9" s="103">
        <v>72.8340148925781</v>
      </c>
      <c r="N9" s="103">
        <v>12.9008464813232</v>
      </c>
      <c r="O9" s="103">
        <v>85.1436538696289</v>
      </c>
      <c r="P9" s="103">
        <v>72.2419128417969</v>
      </c>
      <c r="Q9" s="103">
        <v>12.9017448425293</v>
      </c>
      <c r="R9" s="103">
        <v>3.44611072540283</v>
      </c>
      <c r="S9" s="103">
        <v>24</v>
      </c>
      <c r="T9" s="103">
        <v>-0.00141199503559619</v>
      </c>
      <c r="U9" s="101">
        <v>0</v>
      </c>
      <c r="V9" s="102"/>
      <c r="W9" s="103">
        <v>6</v>
      </c>
      <c r="X9" s="103">
        <v>5</v>
      </c>
      <c r="Y9" s="103">
        <v>73.738410949707</v>
      </c>
      <c r="Z9" s="103">
        <v>43.7854995727539</v>
      </c>
      <c r="AA9" s="103">
        <v>29.9529113769531</v>
      </c>
      <c r="AB9" s="103">
        <v>0</v>
      </c>
      <c r="AC9" s="103">
        <v>0</v>
      </c>
      <c r="AD9" s="103">
        <v>0</v>
      </c>
      <c r="AE9" s="103">
        <v>22.0114974975586</v>
      </c>
      <c r="AF9" s="103">
        <v>8.71799945831299</v>
      </c>
      <c r="AG9" s="103">
        <v>12.8407917022705</v>
      </c>
      <c r="AH9" s="103">
        <v>21.4799823760986</v>
      </c>
      <c r="AI9" s="103">
        <v>8.6382999420166</v>
      </c>
      <c r="AJ9" s="103">
        <v>12.841682434082</v>
      </c>
      <c r="AK9" s="103">
        <v>1.2063809633255</v>
      </c>
      <c r="AL9" s="103">
        <v>24</v>
      </c>
      <c r="AM9" s="103">
        <v>-0.00140542176086456</v>
      </c>
    </row>
    <row r="10" spans="1:39" ht="12.75">
      <c r="A10" s="100">
        <v>41609</v>
      </c>
      <c r="B10" s="101">
        <v>0</v>
      </c>
      <c r="C10" s="102"/>
      <c r="D10" s="103">
        <v>6.45321893692017</v>
      </c>
      <c r="E10" s="103">
        <v>3.46116399765015</v>
      </c>
      <c r="F10" s="103">
        <v>75.73193359375</v>
      </c>
      <c r="G10" s="103">
        <v>40.4129028320313</v>
      </c>
      <c r="H10" s="103">
        <v>35.3190307617188</v>
      </c>
      <c r="I10" s="103">
        <v>0</v>
      </c>
      <c r="J10" s="103">
        <v>0</v>
      </c>
      <c r="K10" s="103">
        <v>0</v>
      </c>
      <c r="L10" s="103">
        <v>81.1080169677734</v>
      </c>
      <c r="M10" s="103">
        <v>65.0300140380859</v>
      </c>
      <c r="N10" s="103">
        <v>14.5305891036987</v>
      </c>
      <c r="O10" s="103">
        <v>79.0546722412109</v>
      </c>
      <c r="P10" s="103">
        <v>64.523063659668</v>
      </c>
      <c r="Q10" s="103">
        <v>14.5315980911255</v>
      </c>
      <c r="R10" s="103">
        <v>3.38414859771729</v>
      </c>
      <c r="S10" s="103">
        <v>24</v>
      </c>
      <c r="T10" s="103">
        <v>-0.00159036985132843</v>
      </c>
      <c r="U10" s="101">
        <v>0</v>
      </c>
      <c r="V10" s="102"/>
      <c r="W10" s="103">
        <v>6</v>
      </c>
      <c r="X10" s="103">
        <v>5</v>
      </c>
      <c r="Y10" s="103">
        <v>74.0755615234375</v>
      </c>
      <c r="Z10" s="103">
        <v>44.2929649353027</v>
      </c>
      <c r="AA10" s="103">
        <v>29.7825965881348</v>
      </c>
      <c r="AB10" s="103">
        <v>0</v>
      </c>
      <c r="AC10" s="103">
        <v>0</v>
      </c>
      <c r="AD10" s="103">
        <v>0</v>
      </c>
      <c r="AE10" s="103">
        <v>23.6549987792969</v>
      </c>
      <c r="AF10" s="103">
        <v>8.68649864196777</v>
      </c>
      <c r="AG10" s="103">
        <v>14.473331451416</v>
      </c>
      <c r="AH10" s="103">
        <v>23.0790710449219</v>
      </c>
      <c r="AI10" s="103">
        <v>8.60473346710205</v>
      </c>
      <c r="AJ10" s="103">
        <v>14.4743356704712</v>
      </c>
      <c r="AK10" s="103">
        <v>1.32930588722229</v>
      </c>
      <c r="AL10" s="103">
        <v>24</v>
      </c>
      <c r="AM10" s="103">
        <v>-0.00158410309813917</v>
      </c>
    </row>
    <row r="11" spans="1:39" ht="12.75">
      <c r="A11" s="100">
        <v>41610</v>
      </c>
      <c r="B11" s="101">
        <v>0</v>
      </c>
      <c r="C11" s="102"/>
      <c r="D11" s="103">
        <v>6.2971396446228</v>
      </c>
      <c r="E11" s="103">
        <v>3.39785552024841</v>
      </c>
      <c r="F11" s="103">
        <v>75.6288757324219</v>
      </c>
      <c r="G11" s="103">
        <v>41.745002746582</v>
      </c>
      <c r="H11" s="103">
        <v>33.8838729858398</v>
      </c>
      <c r="I11" s="103">
        <v>0</v>
      </c>
      <c r="J11" s="103">
        <v>0</v>
      </c>
      <c r="K11" s="103">
        <v>0</v>
      </c>
      <c r="L11" s="103">
        <v>89.7810211181641</v>
      </c>
      <c r="M11" s="103">
        <v>75.2400207519531</v>
      </c>
      <c r="N11" s="103">
        <v>12.8984575271606</v>
      </c>
      <c r="O11" s="103">
        <v>87.513069152832</v>
      </c>
      <c r="P11" s="103">
        <v>74.6137084960937</v>
      </c>
      <c r="Q11" s="103">
        <v>12.8993511199951</v>
      </c>
      <c r="R11" s="103">
        <v>3.50907206535339</v>
      </c>
      <c r="S11" s="103">
        <v>24</v>
      </c>
      <c r="T11" s="103">
        <v>-0.0014117332175374</v>
      </c>
      <c r="U11" s="101">
        <v>0</v>
      </c>
      <c r="V11" s="102"/>
      <c r="W11" s="103">
        <v>6</v>
      </c>
      <c r="X11" s="103">
        <v>5</v>
      </c>
      <c r="Y11" s="103">
        <v>73.7924346923828</v>
      </c>
      <c r="Z11" s="103">
        <v>44.2760543823242</v>
      </c>
      <c r="AA11" s="103">
        <v>29.5163803100586</v>
      </c>
      <c r="AB11" s="103">
        <v>0</v>
      </c>
      <c r="AC11" s="103">
        <v>0</v>
      </c>
      <c r="AD11" s="103">
        <v>0</v>
      </c>
      <c r="AE11" s="103">
        <v>22.1684951782227</v>
      </c>
      <c r="AF11" s="103">
        <v>8.74749946594238</v>
      </c>
      <c r="AG11" s="103">
        <v>12.9655561447144</v>
      </c>
      <c r="AH11" s="103">
        <v>21.6324863433838</v>
      </c>
      <c r="AI11" s="103">
        <v>8.66603183746338</v>
      </c>
      <c r="AJ11" s="103">
        <v>12.9664545059204</v>
      </c>
      <c r="AK11" s="103">
        <v>1.21331691741943</v>
      </c>
      <c r="AL11" s="103">
        <v>24</v>
      </c>
      <c r="AM11" s="103">
        <v>-0.00141907704528421</v>
      </c>
    </row>
    <row r="12" spans="1:39" ht="12.75">
      <c r="A12" s="100">
        <v>41611</v>
      </c>
      <c r="B12" s="101">
        <v>0</v>
      </c>
      <c r="C12" s="102"/>
      <c r="D12" s="103">
        <v>6.52408695220947</v>
      </c>
      <c r="E12" s="103">
        <v>3.39897274971008</v>
      </c>
      <c r="F12" s="103">
        <v>76.8459396362305</v>
      </c>
      <c r="G12" s="103">
        <v>39.3020439147949</v>
      </c>
      <c r="H12" s="103">
        <v>37.5438957214355</v>
      </c>
      <c r="I12" s="103">
        <v>0</v>
      </c>
      <c r="J12" s="103">
        <v>0</v>
      </c>
      <c r="K12" s="103">
        <v>0</v>
      </c>
      <c r="L12" s="103">
        <v>69.9110107421875</v>
      </c>
      <c r="M12" s="103">
        <v>55.2810096740723</v>
      </c>
      <c r="N12" s="103">
        <v>13.2200593948364</v>
      </c>
      <c r="O12" s="103">
        <v>68.0942611694336</v>
      </c>
      <c r="P12" s="103">
        <v>54.873291015625</v>
      </c>
      <c r="Q12" s="103">
        <v>13.2209768295288</v>
      </c>
      <c r="R12" s="103">
        <v>3.08041548728943</v>
      </c>
      <c r="S12" s="103">
        <v>24</v>
      </c>
      <c r="T12" s="103">
        <v>-0.001446932554245</v>
      </c>
      <c r="U12" s="101">
        <v>0</v>
      </c>
      <c r="V12" s="102"/>
      <c r="W12" s="103">
        <v>6</v>
      </c>
      <c r="X12" s="103">
        <v>5</v>
      </c>
      <c r="Y12" s="103">
        <v>74.4519577026367</v>
      </c>
      <c r="Z12" s="103">
        <v>43.220588684082</v>
      </c>
      <c r="AA12" s="103">
        <v>31.2313690185547</v>
      </c>
      <c r="AB12" s="103">
        <v>0</v>
      </c>
      <c r="AC12" s="103">
        <v>0</v>
      </c>
      <c r="AD12" s="103">
        <v>0</v>
      </c>
      <c r="AE12" s="103">
        <v>22.1974983215332</v>
      </c>
      <c r="AF12" s="103">
        <v>8.48050022125244</v>
      </c>
      <c r="AG12" s="103">
        <v>13.2461547851562</v>
      </c>
      <c r="AH12" s="103">
        <v>21.6520938873291</v>
      </c>
      <c r="AI12" s="103">
        <v>8.40502548217773</v>
      </c>
      <c r="AJ12" s="103">
        <v>13.2470712661743</v>
      </c>
      <c r="AK12" s="103">
        <v>1.24949359893799</v>
      </c>
      <c r="AL12" s="103">
        <v>24</v>
      </c>
      <c r="AM12" s="103">
        <v>-0.00144978857133538</v>
      </c>
    </row>
    <row r="13" spans="1:39" ht="12.75">
      <c r="A13" s="100">
        <v>41612</v>
      </c>
      <c r="B13" s="101">
        <v>0</v>
      </c>
      <c r="C13" s="102"/>
      <c r="D13" s="103">
        <v>6.68800067901611</v>
      </c>
      <c r="E13" s="103">
        <v>3.4034526348114</v>
      </c>
      <c r="F13" s="103">
        <v>77.3723602294922</v>
      </c>
      <c r="G13" s="103">
        <v>39.7404403686523</v>
      </c>
      <c r="H13" s="103">
        <v>37.6319198608398</v>
      </c>
      <c r="I13" s="103">
        <v>0</v>
      </c>
      <c r="J13" s="103">
        <v>0</v>
      </c>
      <c r="K13" s="103">
        <v>0</v>
      </c>
      <c r="L13" s="103">
        <v>71.6450119018555</v>
      </c>
      <c r="M13" s="103">
        <v>56.3600120544434</v>
      </c>
      <c r="N13" s="103">
        <v>13.8250818252563</v>
      </c>
      <c r="O13" s="103">
        <v>69.7606964111328</v>
      </c>
      <c r="P13" s="103">
        <v>55.9346542358398</v>
      </c>
      <c r="Q13" s="103">
        <v>13.82603931427</v>
      </c>
      <c r="R13" s="103">
        <v>3.17935991287231</v>
      </c>
      <c r="S13" s="103">
        <v>24</v>
      </c>
      <c r="T13" s="103">
        <v>-0.00151315203402191</v>
      </c>
      <c r="U13" s="101">
        <v>0</v>
      </c>
      <c r="V13" s="102"/>
      <c r="W13" s="103">
        <v>6</v>
      </c>
      <c r="X13" s="103">
        <v>5</v>
      </c>
      <c r="Y13" s="103">
        <v>74.6451721191406</v>
      </c>
      <c r="Z13" s="103">
        <v>44.4177322387695</v>
      </c>
      <c r="AA13" s="103">
        <v>30.2274398803711</v>
      </c>
      <c r="AB13" s="103">
        <v>0</v>
      </c>
      <c r="AC13" s="103">
        <v>0</v>
      </c>
      <c r="AD13" s="103">
        <v>0</v>
      </c>
      <c r="AE13" s="103">
        <v>22.6590003967285</v>
      </c>
      <c r="AF13" s="103">
        <v>8.34850025177002</v>
      </c>
      <c r="AG13" s="103">
        <v>13.8287649154663</v>
      </c>
      <c r="AH13" s="103">
        <v>22.0996685028076</v>
      </c>
      <c r="AI13" s="103">
        <v>8.269944190979</v>
      </c>
      <c r="AJ13" s="103">
        <v>13.8297243118286</v>
      </c>
      <c r="AK13" s="103">
        <v>1.28307712078094</v>
      </c>
      <c r="AL13" s="103">
        <v>24</v>
      </c>
      <c r="AM13" s="103">
        <v>-0.0015135551802814</v>
      </c>
    </row>
    <row r="14" spans="1:39" ht="12.75">
      <c r="A14" s="100">
        <v>41613</v>
      </c>
      <c r="B14" s="101">
        <v>0</v>
      </c>
      <c r="C14" s="102" t="s">
        <v>97</v>
      </c>
      <c r="D14" s="103">
        <v>6.78263759613037</v>
      </c>
      <c r="E14" s="103">
        <v>3.53915190696716</v>
      </c>
      <c r="F14" s="103">
        <v>74.6812210083008</v>
      </c>
      <c r="G14" s="103">
        <v>41.7037658691406</v>
      </c>
      <c r="H14" s="103">
        <v>32.9774551391602</v>
      </c>
      <c r="I14" s="103">
        <v>0</v>
      </c>
      <c r="J14" s="103">
        <v>0</v>
      </c>
      <c r="K14" s="103">
        <v>0</v>
      </c>
      <c r="L14" s="103">
        <v>88.5150146484375</v>
      </c>
      <c r="M14" s="103">
        <v>74.9590148925781</v>
      </c>
      <c r="N14" s="103">
        <v>11.9959802627563</v>
      </c>
      <c r="O14" s="103">
        <v>86.3310546875</v>
      </c>
      <c r="P14" s="103">
        <v>74.3374328613281</v>
      </c>
      <c r="Q14" s="103">
        <v>11.9968128204346</v>
      </c>
      <c r="R14" s="103">
        <v>3.35292530059814</v>
      </c>
      <c r="S14" s="103">
        <v>24</v>
      </c>
      <c r="T14" s="103">
        <v>-0.00131295749451965</v>
      </c>
      <c r="U14" s="101">
        <v>0</v>
      </c>
      <c r="V14" s="102" t="s">
        <v>98</v>
      </c>
      <c r="W14" s="103">
        <v>6</v>
      </c>
      <c r="X14" s="103">
        <v>5</v>
      </c>
      <c r="Y14" s="103">
        <v>73.5573806762695</v>
      </c>
      <c r="Z14" s="103">
        <v>44.564525604248</v>
      </c>
      <c r="AA14" s="103">
        <v>28.9928550720215</v>
      </c>
      <c r="AB14" s="103">
        <v>0</v>
      </c>
      <c r="AC14" s="103">
        <v>0</v>
      </c>
      <c r="AD14" s="103">
        <v>0</v>
      </c>
      <c r="AE14" s="103">
        <v>21.9994983673096</v>
      </c>
      <c r="AF14" s="103">
        <v>9.41799926757812</v>
      </c>
      <c r="AG14" s="103">
        <v>12.1408843994141</v>
      </c>
      <c r="AH14" s="103">
        <v>21.4706211090088</v>
      </c>
      <c r="AI14" s="103">
        <v>9.32889366149902</v>
      </c>
      <c r="AJ14" s="103">
        <v>12.1417284011841</v>
      </c>
      <c r="AK14" s="103">
        <v>1.16429877281189</v>
      </c>
      <c r="AL14" s="103">
        <v>24</v>
      </c>
      <c r="AM14" s="103">
        <v>-0.00132881733588874</v>
      </c>
    </row>
    <row r="15" spans="1:39" ht="12.75">
      <c r="A15" s="100">
        <v>41614</v>
      </c>
      <c r="B15" s="101">
        <v>0</v>
      </c>
      <c r="C15" s="102"/>
      <c r="D15" s="103">
        <v>6.74326658248901</v>
      </c>
      <c r="E15" s="103">
        <v>3.48423290252686</v>
      </c>
      <c r="F15" s="103">
        <v>75.4549026489258</v>
      </c>
      <c r="G15" s="103">
        <v>40.4566688537598</v>
      </c>
      <c r="H15" s="103">
        <v>34.998233795166</v>
      </c>
      <c r="I15" s="103">
        <v>0</v>
      </c>
      <c r="J15" s="103">
        <v>0</v>
      </c>
      <c r="K15" s="103">
        <v>0</v>
      </c>
      <c r="L15" s="103">
        <v>78.3910217285156</v>
      </c>
      <c r="M15" s="103">
        <v>64.1490020751953</v>
      </c>
      <c r="N15" s="103">
        <v>12.7707891464233</v>
      </c>
      <c r="O15" s="103">
        <v>76.4198226928711</v>
      </c>
      <c r="P15" s="103">
        <v>63.6481513977051</v>
      </c>
      <c r="Q15" s="103">
        <v>12.7716751098633</v>
      </c>
      <c r="R15" s="103">
        <v>3.19607996940613</v>
      </c>
      <c r="S15" s="103">
        <v>24</v>
      </c>
      <c r="T15" s="103">
        <v>-0.00139776011928916</v>
      </c>
      <c r="U15" s="101">
        <v>0</v>
      </c>
      <c r="V15" s="102"/>
      <c r="W15" s="103">
        <v>6</v>
      </c>
      <c r="X15" s="103">
        <v>5</v>
      </c>
      <c r="Y15" s="103">
        <v>73.7886428833008</v>
      </c>
      <c r="Z15" s="103">
        <v>45.4654426574707</v>
      </c>
      <c r="AA15" s="103">
        <v>28.3232002258301</v>
      </c>
      <c r="AB15" s="103">
        <v>0</v>
      </c>
      <c r="AC15" s="103">
        <v>0</v>
      </c>
      <c r="AD15" s="103">
        <v>0</v>
      </c>
      <c r="AE15" s="103">
        <v>23.5929985046387</v>
      </c>
      <c r="AF15" s="103">
        <v>10.2495002746582</v>
      </c>
      <c r="AG15" s="103">
        <v>12.8725233078003</v>
      </c>
      <c r="AH15" s="103">
        <v>23.0225601196289</v>
      </c>
      <c r="AI15" s="103">
        <v>10.1491432189941</v>
      </c>
      <c r="AJ15" s="103">
        <v>12.8734169006348</v>
      </c>
      <c r="AK15" s="103">
        <v>1.23809218406677</v>
      </c>
      <c r="AL15" s="103">
        <v>24</v>
      </c>
      <c r="AM15" s="103">
        <v>-0.00140889489557594</v>
      </c>
    </row>
    <row r="16" spans="1:39" ht="12.75">
      <c r="A16" s="100">
        <v>41615</v>
      </c>
      <c r="B16" s="101">
        <v>0</v>
      </c>
      <c r="C16" s="102"/>
      <c r="D16" s="103">
        <v>6.85747194290161</v>
      </c>
      <c r="E16" s="103">
        <v>3.5008430480957</v>
      </c>
      <c r="F16" s="103">
        <v>76.3595809936523</v>
      </c>
      <c r="G16" s="103">
        <v>40.1977729797363</v>
      </c>
      <c r="H16" s="103">
        <v>36.161808013916</v>
      </c>
      <c r="I16" s="103">
        <v>0</v>
      </c>
      <c r="J16" s="103">
        <v>0</v>
      </c>
      <c r="K16" s="103">
        <v>0</v>
      </c>
      <c r="L16" s="103">
        <v>75.1530151367187</v>
      </c>
      <c r="M16" s="103">
        <v>61.4340057373047</v>
      </c>
      <c r="N16" s="103">
        <v>12.2616596221924</v>
      </c>
      <c r="O16" s="103">
        <v>73.2229614257812</v>
      </c>
      <c r="P16" s="103">
        <v>60.9604415893555</v>
      </c>
      <c r="Q16" s="103">
        <v>12.2625102996826</v>
      </c>
      <c r="R16" s="103">
        <v>3.14568424224854</v>
      </c>
      <c r="S16" s="103">
        <v>24</v>
      </c>
      <c r="T16" s="103">
        <v>-0.00134203594643623</v>
      </c>
      <c r="U16" s="101">
        <v>0</v>
      </c>
      <c r="V16" s="102"/>
      <c r="W16" s="103">
        <v>6</v>
      </c>
      <c r="X16" s="103">
        <v>5</v>
      </c>
      <c r="Y16" s="103">
        <v>73.9881210327148</v>
      </c>
      <c r="Z16" s="103">
        <v>43.2761917114258</v>
      </c>
      <c r="AA16" s="103">
        <v>30.7119293212891</v>
      </c>
      <c r="AB16" s="103">
        <v>0</v>
      </c>
      <c r="AC16" s="103">
        <v>0</v>
      </c>
      <c r="AD16" s="103">
        <v>0</v>
      </c>
      <c r="AE16" s="103">
        <v>21.2994976043701</v>
      </c>
      <c r="AF16" s="103">
        <v>8.50849914550781</v>
      </c>
      <c r="AG16" s="103">
        <v>12.348424911499</v>
      </c>
      <c r="AH16" s="103">
        <v>20.7820167541504</v>
      </c>
      <c r="AI16" s="103">
        <v>8.43273544311523</v>
      </c>
      <c r="AJ16" s="103">
        <v>12.3492822647095</v>
      </c>
      <c r="AK16" s="103">
        <v>1.17334759235382</v>
      </c>
      <c r="AL16" s="103">
        <v>24</v>
      </c>
      <c r="AM16" s="103">
        <v>-0.00135153240989894</v>
      </c>
    </row>
    <row r="17" spans="1:39" ht="12.75">
      <c r="A17" s="100">
        <v>41616</v>
      </c>
      <c r="B17" s="101">
        <v>0</v>
      </c>
      <c r="C17" s="102"/>
      <c r="D17" s="103">
        <v>6.71973514556885</v>
      </c>
      <c r="E17" s="103">
        <v>3.49227738380432</v>
      </c>
      <c r="F17" s="103">
        <v>77.6993179321289</v>
      </c>
      <c r="G17" s="103">
        <v>41.5537376403809</v>
      </c>
      <c r="H17" s="103">
        <v>36.145580291748</v>
      </c>
      <c r="I17" s="103">
        <v>0</v>
      </c>
      <c r="J17" s="103">
        <v>0</v>
      </c>
      <c r="K17" s="103">
        <v>0</v>
      </c>
      <c r="L17" s="103">
        <v>83.8880081176758</v>
      </c>
      <c r="M17" s="103">
        <v>65.5910110473633</v>
      </c>
      <c r="N17" s="103">
        <v>16.6132984161377</v>
      </c>
      <c r="O17" s="103">
        <v>81.6652069091797</v>
      </c>
      <c r="P17" s="103">
        <v>65.0507659912109</v>
      </c>
      <c r="Q17" s="103">
        <v>16.6144485473633</v>
      </c>
      <c r="R17" s="103">
        <v>3.64778089523315</v>
      </c>
      <c r="S17" s="103">
        <v>24</v>
      </c>
      <c r="T17" s="103">
        <v>-0.00181832176167518</v>
      </c>
      <c r="U17" s="101">
        <v>0</v>
      </c>
      <c r="V17" s="102"/>
      <c r="W17" s="103">
        <v>6</v>
      </c>
      <c r="X17" s="103">
        <v>5</v>
      </c>
      <c r="Y17" s="103">
        <v>74.354850769043</v>
      </c>
      <c r="Z17" s="103">
        <v>44.4319610595703</v>
      </c>
      <c r="AA17" s="103">
        <v>29.9228897094727</v>
      </c>
      <c r="AB17" s="103">
        <v>0</v>
      </c>
      <c r="AC17" s="103">
        <v>0</v>
      </c>
      <c r="AD17" s="103">
        <v>0</v>
      </c>
      <c r="AE17" s="103">
        <v>24.9134979248047</v>
      </c>
      <c r="AF17" s="103">
        <v>7.76849889755249</v>
      </c>
      <c r="AG17" s="103">
        <v>16.6066951751709</v>
      </c>
      <c r="AH17" s="103">
        <v>24.3028163909912</v>
      </c>
      <c r="AI17" s="103">
        <v>7.6949725151062</v>
      </c>
      <c r="AJ17" s="103">
        <v>16.6078472137451</v>
      </c>
      <c r="AK17" s="103">
        <v>1.4660153388977</v>
      </c>
      <c r="AL17" s="103">
        <v>24</v>
      </c>
      <c r="AM17" s="103">
        <v>-0.00181759905535728</v>
      </c>
    </row>
    <row r="18" spans="1:39" ht="12.75">
      <c r="A18" s="100">
        <v>41617</v>
      </c>
      <c r="B18" s="101">
        <v>0</v>
      </c>
      <c r="C18" s="102"/>
      <c r="D18" s="103">
        <v>6.73438739776611</v>
      </c>
      <c r="E18" s="103">
        <v>3.57601571083069</v>
      </c>
      <c r="F18" s="103">
        <v>78.5901260375977</v>
      </c>
      <c r="G18" s="103">
        <v>43.7809906005859</v>
      </c>
      <c r="H18" s="103">
        <v>34.8091354370117</v>
      </c>
      <c r="I18" s="103">
        <v>0</v>
      </c>
      <c r="J18" s="103">
        <v>0</v>
      </c>
      <c r="K18" s="103">
        <v>0</v>
      </c>
      <c r="L18" s="103">
        <v>95.4480133056641</v>
      </c>
      <c r="M18" s="103">
        <v>80.4670104980469</v>
      </c>
      <c r="N18" s="103">
        <v>13.1325244903564</v>
      </c>
      <c r="O18" s="103">
        <v>92.8659362792969</v>
      </c>
      <c r="P18" s="103">
        <v>79.7325210571289</v>
      </c>
      <c r="Q18" s="103">
        <v>13.1334362030029</v>
      </c>
      <c r="R18" s="103">
        <v>3.81400227546692</v>
      </c>
      <c r="S18" s="103">
        <v>24</v>
      </c>
      <c r="T18" s="103">
        <v>-0.0014373519225046</v>
      </c>
      <c r="U18" s="101">
        <v>0</v>
      </c>
      <c r="V18" s="102"/>
      <c r="W18" s="103">
        <v>6</v>
      </c>
      <c r="X18" s="103">
        <v>5</v>
      </c>
      <c r="Y18" s="103">
        <v>74.136833190918</v>
      </c>
      <c r="Z18" s="103">
        <v>44.0824394226074</v>
      </c>
      <c r="AA18" s="103">
        <v>30.0543937683105</v>
      </c>
      <c r="AB18" s="103">
        <v>0</v>
      </c>
      <c r="AC18" s="103">
        <v>0</v>
      </c>
      <c r="AD18" s="103">
        <v>0</v>
      </c>
      <c r="AE18" s="103">
        <v>21.6089973449707</v>
      </c>
      <c r="AF18" s="103">
        <v>7.84099864959717</v>
      </c>
      <c r="AG18" s="103">
        <v>13.3125581741333</v>
      </c>
      <c r="AH18" s="103">
        <v>21.0820999145508</v>
      </c>
      <c r="AI18" s="103">
        <v>7.76861953735352</v>
      </c>
      <c r="AJ18" s="103">
        <v>13.3134803771973</v>
      </c>
      <c r="AK18" s="103">
        <v>1.22118842601776</v>
      </c>
      <c r="AL18" s="103">
        <v>24</v>
      </c>
      <c r="AM18" s="103">
        <v>-0.00145705661270767</v>
      </c>
    </row>
    <row r="19" spans="1:39" ht="12.75">
      <c r="A19" s="100">
        <v>41618</v>
      </c>
      <c r="B19" s="101">
        <v>0</v>
      </c>
      <c r="C19" s="102" t="s">
        <v>85</v>
      </c>
      <c r="D19" s="103">
        <v>6.73578643798828</v>
      </c>
      <c r="E19" s="103">
        <v>3.52556443214417</v>
      </c>
      <c r="F19" s="103">
        <v>81.3470001220703</v>
      </c>
      <c r="G19" s="103">
        <v>43.2736053466797</v>
      </c>
      <c r="H19" s="103">
        <v>38.0733947753906</v>
      </c>
      <c r="I19" s="103">
        <v>0</v>
      </c>
      <c r="J19" s="103">
        <v>0</v>
      </c>
      <c r="K19" s="103">
        <v>0</v>
      </c>
      <c r="L19" s="103">
        <v>85.9720077514648</v>
      </c>
      <c r="M19" s="103">
        <v>72.5140151977539</v>
      </c>
      <c r="N19" s="103">
        <v>11.6339120864868</v>
      </c>
      <c r="O19" s="103">
        <v>83.4994735717773</v>
      </c>
      <c r="P19" s="103">
        <v>71.8672027587891</v>
      </c>
      <c r="Q19" s="103">
        <v>11.6347198486328</v>
      </c>
      <c r="R19" s="103">
        <v>3.68895387649536</v>
      </c>
      <c r="S19" s="103">
        <v>24</v>
      </c>
      <c r="T19" s="103">
        <v>-0.00127332913689315</v>
      </c>
      <c r="U19" s="101">
        <v>0</v>
      </c>
      <c r="V19" s="102"/>
      <c r="W19" s="103">
        <v>6</v>
      </c>
      <c r="X19" s="103">
        <v>5</v>
      </c>
      <c r="Y19" s="103">
        <v>74.6269607543945</v>
      </c>
      <c r="Z19" s="103">
        <v>41.5197715759277</v>
      </c>
      <c r="AA19" s="103">
        <v>33.1071891784668</v>
      </c>
      <c r="AB19" s="103">
        <v>0</v>
      </c>
      <c r="AC19" s="103">
        <v>0</v>
      </c>
      <c r="AD19" s="103">
        <v>0</v>
      </c>
      <c r="AE19" s="103">
        <v>19.8404979705811</v>
      </c>
      <c r="AF19" s="103">
        <v>7.56149864196777</v>
      </c>
      <c r="AG19" s="103">
        <v>11.8505821228027</v>
      </c>
      <c r="AH19" s="103">
        <v>19.3509483337402</v>
      </c>
      <c r="AI19" s="103">
        <v>7.4995436668396</v>
      </c>
      <c r="AJ19" s="103">
        <v>11.8514051437378</v>
      </c>
      <c r="AK19" s="103">
        <v>1.13333976268768</v>
      </c>
      <c r="AL19" s="103">
        <v>24</v>
      </c>
      <c r="AM19" s="103">
        <v>-0.00129704363644123</v>
      </c>
    </row>
    <row r="20" spans="1:39" ht="12.75">
      <c r="A20" s="100">
        <v>41619</v>
      </c>
      <c r="B20" s="101">
        <v>0</v>
      </c>
      <c r="C20" s="102"/>
      <c r="D20" s="103">
        <v>6.8943657875061</v>
      </c>
      <c r="E20" s="103">
        <v>3.50614070892334</v>
      </c>
      <c r="F20" s="103">
        <v>80.7614364624023</v>
      </c>
      <c r="G20" s="103">
        <v>40.6339569091797</v>
      </c>
      <c r="H20" s="103">
        <v>40.1274795532227</v>
      </c>
      <c r="I20" s="103">
        <v>0</v>
      </c>
      <c r="J20" s="103">
        <v>0</v>
      </c>
      <c r="K20" s="103">
        <v>0</v>
      </c>
      <c r="L20" s="103">
        <v>70.3340148925781</v>
      </c>
      <c r="M20" s="103">
        <v>56.5480079650879</v>
      </c>
      <c r="N20" s="103">
        <v>12.2341651916504</v>
      </c>
      <c r="O20" s="103">
        <v>68.3376846313477</v>
      </c>
      <c r="P20" s="103">
        <v>56.1026802062988</v>
      </c>
      <c r="Q20" s="103">
        <v>12.2350149154663</v>
      </c>
      <c r="R20" s="103">
        <v>3.2445707321167</v>
      </c>
      <c r="S20" s="103">
        <v>24</v>
      </c>
      <c r="T20" s="103">
        <v>-0.00133902672678232</v>
      </c>
      <c r="U20" s="101">
        <v>0</v>
      </c>
      <c r="V20" s="102"/>
      <c r="W20" s="103">
        <v>6</v>
      </c>
      <c r="X20" s="103">
        <v>5</v>
      </c>
      <c r="Y20" s="103">
        <v>74.7602920532227</v>
      </c>
      <c r="Z20" s="103">
        <v>42.3480224609375</v>
      </c>
      <c r="AA20" s="103">
        <v>32.4122695922852</v>
      </c>
      <c r="AB20" s="103">
        <v>0</v>
      </c>
      <c r="AC20" s="103">
        <v>0</v>
      </c>
      <c r="AD20" s="103">
        <v>0</v>
      </c>
      <c r="AE20" s="103">
        <v>20.3730010986328</v>
      </c>
      <c r="AF20" s="103">
        <v>7.59199857711792</v>
      </c>
      <c r="AG20" s="103">
        <v>12.3406190872192</v>
      </c>
      <c r="AH20" s="103">
        <v>19.8686962127686</v>
      </c>
      <c r="AI20" s="103">
        <v>7.52722358703613</v>
      </c>
      <c r="AJ20" s="103">
        <v>12.3414735794067</v>
      </c>
      <c r="AK20" s="103">
        <v>1.1672797203064</v>
      </c>
      <c r="AL20" s="103">
        <v>24</v>
      </c>
      <c r="AM20" s="103">
        <v>-0.00135067780502141</v>
      </c>
    </row>
    <row r="21" spans="1:39" ht="12.75">
      <c r="A21" s="100">
        <v>41620</v>
      </c>
      <c r="B21" s="101">
        <v>0</v>
      </c>
      <c r="C21" s="102" t="s">
        <v>85</v>
      </c>
      <c r="D21" s="103">
        <v>6.94654321670532</v>
      </c>
      <c r="E21" s="103">
        <v>3.46712684631348</v>
      </c>
      <c r="F21" s="103">
        <v>79.215217590332</v>
      </c>
      <c r="G21" s="103">
        <v>38.1487731933594</v>
      </c>
      <c r="H21" s="103">
        <v>41.0664443969727</v>
      </c>
      <c r="I21" s="103">
        <v>0</v>
      </c>
      <c r="J21" s="103">
        <v>0</v>
      </c>
      <c r="K21" s="103">
        <v>0</v>
      </c>
      <c r="L21" s="103">
        <v>58.4480094909668</v>
      </c>
      <c r="M21" s="103">
        <v>45.5060119628906</v>
      </c>
      <c r="N21" s="103">
        <v>11.6604976654053</v>
      </c>
      <c r="O21" s="103">
        <v>56.8453941345215</v>
      </c>
      <c r="P21" s="103">
        <v>45.1901779174805</v>
      </c>
      <c r="Q21" s="103">
        <v>11.6613073348999</v>
      </c>
      <c r="R21" s="103">
        <v>2.78338098526001</v>
      </c>
      <c r="S21" s="103">
        <v>24</v>
      </c>
      <c r="T21" s="103">
        <v>-0.00127623905427754</v>
      </c>
      <c r="U21" s="101">
        <v>0</v>
      </c>
      <c r="V21" s="102"/>
      <c r="W21" s="103">
        <v>6</v>
      </c>
      <c r="X21" s="103">
        <v>5</v>
      </c>
      <c r="Y21" s="103">
        <v>74.7540435791016</v>
      </c>
      <c r="Z21" s="103">
        <v>42.6458053588867</v>
      </c>
      <c r="AA21" s="103">
        <v>32.1082382202148</v>
      </c>
      <c r="AB21" s="103">
        <v>0</v>
      </c>
      <c r="AC21" s="103">
        <v>0</v>
      </c>
      <c r="AD21" s="103">
        <v>0</v>
      </c>
      <c r="AE21" s="103">
        <v>20.2264995574951</v>
      </c>
      <c r="AF21" s="103">
        <v>8.01849842071533</v>
      </c>
      <c r="AG21" s="103">
        <v>11.7759981155396</v>
      </c>
      <c r="AH21" s="103">
        <v>19.7258968353271</v>
      </c>
      <c r="AI21" s="103">
        <v>7.9490818977356</v>
      </c>
      <c r="AJ21" s="103">
        <v>11.7768144607544</v>
      </c>
      <c r="AK21" s="103">
        <v>1.13624823093414</v>
      </c>
      <c r="AL21" s="103">
        <v>24</v>
      </c>
      <c r="AM21" s="103">
        <v>-0.00128888036124408</v>
      </c>
    </row>
    <row r="22" spans="1:39" ht="12.75">
      <c r="A22" s="100">
        <v>41621</v>
      </c>
      <c r="B22" s="101">
        <v>0</v>
      </c>
      <c r="C22" s="102" t="s">
        <v>99</v>
      </c>
      <c r="D22" s="103">
        <v>6.8877968788147</v>
      </c>
      <c r="E22" s="103">
        <v>3.43052577972412</v>
      </c>
      <c r="F22" s="103">
        <v>77.7716522216797</v>
      </c>
      <c r="G22" s="103">
        <v>38.9651222229004</v>
      </c>
      <c r="H22" s="103">
        <v>38.8065299987793</v>
      </c>
      <c r="I22" s="103">
        <v>0</v>
      </c>
      <c r="J22" s="103">
        <v>0</v>
      </c>
      <c r="K22" s="103">
        <v>0</v>
      </c>
      <c r="L22" s="103">
        <v>64.6620101928711</v>
      </c>
      <c r="M22" s="103">
        <v>49.5850105285645</v>
      </c>
      <c r="N22" s="103">
        <v>13.7200145721436</v>
      </c>
      <c r="O22" s="103">
        <v>62.9463005065918</v>
      </c>
      <c r="P22" s="103">
        <v>49.2253379821777</v>
      </c>
      <c r="Q22" s="103">
        <v>13.720965385437</v>
      </c>
      <c r="R22" s="103">
        <v>2.98179244995117</v>
      </c>
      <c r="S22" s="103">
        <v>24</v>
      </c>
      <c r="T22" s="103">
        <v>-0.00150165252853185</v>
      </c>
      <c r="U22" s="101">
        <v>0</v>
      </c>
      <c r="V22" s="102" t="s">
        <v>98</v>
      </c>
      <c r="W22" s="103">
        <v>6</v>
      </c>
      <c r="X22" s="103">
        <v>5</v>
      </c>
      <c r="Y22" s="103">
        <v>74.547492980957</v>
      </c>
      <c r="Z22" s="103">
        <v>44.1566429138184</v>
      </c>
      <c r="AA22" s="103">
        <v>30.3908500671387</v>
      </c>
      <c r="AB22" s="103">
        <v>0</v>
      </c>
      <c r="AC22" s="103">
        <v>0</v>
      </c>
      <c r="AD22" s="103">
        <v>0</v>
      </c>
      <c r="AE22" s="103">
        <v>22.388500213623</v>
      </c>
      <c r="AF22" s="103">
        <v>8.13100051879883</v>
      </c>
      <c r="AG22" s="103">
        <v>13.780613899231</v>
      </c>
      <c r="AH22" s="103">
        <v>21.8371410369873</v>
      </c>
      <c r="AI22" s="103">
        <v>8.05557346343994</v>
      </c>
      <c r="AJ22" s="103">
        <v>13.7815685272217</v>
      </c>
      <c r="AK22" s="103">
        <v>1.2729353904724099</v>
      </c>
      <c r="AL22" s="103">
        <v>24</v>
      </c>
      <c r="AM22" s="103">
        <v>-0.0015082850586623</v>
      </c>
    </row>
    <row r="23" spans="1:39" ht="12.75">
      <c r="A23" s="100">
        <v>41622</v>
      </c>
      <c r="B23" s="101">
        <v>0</v>
      </c>
      <c r="C23" s="102"/>
      <c r="D23" s="103">
        <v>6.77748012542725</v>
      </c>
      <c r="E23" s="103">
        <v>3.18621277809143</v>
      </c>
      <c r="F23" s="103">
        <v>77.2210998535156</v>
      </c>
      <c r="G23" s="103">
        <v>42.0202178955078</v>
      </c>
      <c r="H23" s="103">
        <v>35.2008819580078</v>
      </c>
      <c r="I23" s="103">
        <v>0</v>
      </c>
      <c r="J23" s="103">
        <v>0</v>
      </c>
      <c r="K23" s="103">
        <v>0</v>
      </c>
      <c r="L23" s="103">
        <v>86.4340057373047</v>
      </c>
      <c r="M23" s="103">
        <v>72.6080017089844</v>
      </c>
      <c r="N23" s="103">
        <v>12.171217918396</v>
      </c>
      <c r="O23" s="103">
        <v>84.1676712036133</v>
      </c>
      <c r="P23" s="103">
        <v>71.99560546875</v>
      </c>
      <c r="Q23" s="103">
        <v>12.172061920166</v>
      </c>
      <c r="R23" s="103">
        <v>3.48025894165039</v>
      </c>
      <c r="S23" s="103">
        <v>24</v>
      </c>
      <c r="T23" s="103">
        <v>-0.00133213703520596</v>
      </c>
      <c r="U23" s="101">
        <v>0</v>
      </c>
      <c r="V23" s="102"/>
      <c r="W23" s="103">
        <v>6</v>
      </c>
      <c r="X23" s="103">
        <v>5</v>
      </c>
      <c r="Y23" s="103">
        <v>74.2467803955078</v>
      </c>
      <c r="Z23" s="103">
        <v>43.1777458190918</v>
      </c>
      <c r="AA23" s="103">
        <v>31.069034576416</v>
      </c>
      <c r="AB23" s="103">
        <v>0</v>
      </c>
      <c r="AC23" s="103">
        <v>0</v>
      </c>
      <c r="AD23" s="103">
        <v>0</v>
      </c>
      <c r="AE23" s="103">
        <v>21.5109996795654</v>
      </c>
      <c r="AF23" s="103">
        <v>8.74900054931641</v>
      </c>
      <c r="AG23" s="103">
        <v>12.3125038146973</v>
      </c>
      <c r="AH23" s="103">
        <v>20.9849796295166</v>
      </c>
      <c r="AI23" s="103">
        <v>8.67162036895752</v>
      </c>
      <c r="AJ23" s="103">
        <v>12.3133583068848</v>
      </c>
      <c r="AK23" s="103">
        <v>1.18428158760071</v>
      </c>
      <c r="AL23" s="103">
        <v>24</v>
      </c>
      <c r="AM23" s="103">
        <v>-0.00134760071523488</v>
      </c>
    </row>
    <row r="24" spans="1:39" ht="12.75">
      <c r="A24" s="100">
        <v>41623</v>
      </c>
      <c r="B24" s="101">
        <v>0</v>
      </c>
      <c r="C24" s="102" t="s">
        <v>85</v>
      </c>
      <c r="D24" s="103">
        <v>6.71187400817871</v>
      </c>
      <c r="E24" s="103">
        <v>3.29486393928528</v>
      </c>
      <c r="F24" s="103">
        <v>78.739990234375</v>
      </c>
      <c r="G24" s="103">
        <v>42.628002166748</v>
      </c>
      <c r="H24" s="103">
        <v>36.111988067627</v>
      </c>
      <c r="I24" s="103">
        <v>0</v>
      </c>
      <c r="J24" s="103">
        <v>0</v>
      </c>
      <c r="K24" s="103">
        <v>0</v>
      </c>
      <c r="L24" s="103">
        <v>90.0770034790039</v>
      </c>
      <c r="M24" s="103">
        <v>73.1220169067383</v>
      </c>
      <c r="N24" s="103">
        <v>15.1501922607422</v>
      </c>
      <c r="O24" s="103">
        <v>87.6327209472656</v>
      </c>
      <c r="P24" s="103">
        <v>72.4882507324219</v>
      </c>
      <c r="Q24" s="103">
        <v>15.1512432098389</v>
      </c>
      <c r="R24" s="103">
        <v>3.81694865226746</v>
      </c>
      <c r="S24" s="103">
        <v>24</v>
      </c>
      <c r="T24" s="103">
        <v>-0.0016581853851676</v>
      </c>
      <c r="U24" s="101">
        <v>0</v>
      </c>
      <c r="V24" s="102"/>
      <c r="W24" s="103">
        <v>6</v>
      </c>
      <c r="X24" s="103">
        <v>5</v>
      </c>
      <c r="Y24" s="103">
        <v>74.215705871582</v>
      </c>
      <c r="Z24" s="103">
        <v>42.8666801452637</v>
      </c>
      <c r="AA24" s="103">
        <v>31.3490257263184</v>
      </c>
      <c r="AB24" s="103">
        <v>0</v>
      </c>
      <c r="AC24" s="103">
        <v>0</v>
      </c>
      <c r="AD24" s="103">
        <v>0</v>
      </c>
      <c r="AE24" s="103">
        <v>23.2984981536865</v>
      </c>
      <c r="AF24" s="103">
        <v>7.57299900054932</v>
      </c>
      <c r="AG24" s="103">
        <v>15.2218427658081</v>
      </c>
      <c r="AH24" s="103">
        <v>22.7293319702148</v>
      </c>
      <c r="AI24" s="103">
        <v>7.50643301010132</v>
      </c>
      <c r="AJ24" s="103">
        <v>15.222900390625</v>
      </c>
      <c r="AK24" s="103">
        <v>1.36587953567505</v>
      </c>
      <c r="AL24" s="103">
        <v>24</v>
      </c>
      <c r="AM24" s="103">
        <v>-0.00166602758690715</v>
      </c>
    </row>
    <row r="25" spans="1:39" ht="12.75">
      <c r="A25" s="100">
        <v>41624</v>
      </c>
      <c r="B25" s="101">
        <v>0</v>
      </c>
      <c r="C25" s="102" t="s">
        <v>85</v>
      </c>
      <c r="D25" s="103">
        <v>6.86964225769043</v>
      </c>
      <c r="E25" s="103">
        <v>3.53141331672668</v>
      </c>
      <c r="F25" s="103">
        <v>78.3835144042969</v>
      </c>
      <c r="G25" s="103">
        <v>39.7041397094727</v>
      </c>
      <c r="H25" s="103">
        <v>38.6793746948242</v>
      </c>
      <c r="I25" s="103">
        <v>0</v>
      </c>
      <c r="J25" s="103">
        <v>0</v>
      </c>
      <c r="K25" s="103">
        <v>0</v>
      </c>
      <c r="L25" s="103">
        <v>69.8430099487305</v>
      </c>
      <c r="M25" s="103">
        <v>56.805004119873</v>
      </c>
      <c r="N25" s="103">
        <v>11.5870676040649</v>
      </c>
      <c r="O25" s="103">
        <v>67.9636154174805</v>
      </c>
      <c r="P25" s="103">
        <v>56.3779945373535</v>
      </c>
      <c r="Q25" s="103">
        <v>11.5878715515137</v>
      </c>
      <c r="R25" s="103">
        <v>3.09364175796509</v>
      </c>
      <c r="S25" s="103">
        <v>24</v>
      </c>
      <c r="T25" s="103">
        <v>-0.00126820197328925</v>
      </c>
      <c r="U25" s="101">
        <v>0</v>
      </c>
      <c r="V25" s="102"/>
      <c r="W25" s="103">
        <v>6</v>
      </c>
      <c r="X25" s="103">
        <v>5</v>
      </c>
      <c r="Y25" s="103">
        <v>74.3124542236328</v>
      </c>
      <c r="Z25" s="103">
        <v>41.4863471984863</v>
      </c>
      <c r="AA25" s="103">
        <v>32.8261070251465</v>
      </c>
      <c r="AB25" s="103">
        <v>0</v>
      </c>
      <c r="AC25" s="103">
        <v>0</v>
      </c>
      <c r="AD25" s="103">
        <v>0</v>
      </c>
      <c r="AE25" s="103">
        <v>20.0454998016357</v>
      </c>
      <c r="AF25" s="103">
        <v>7.93449926376343</v>
      </c>
      <c r="AG25" s="103">
        <v>11.6843576431274</v>
      </c>
      <c r="AH25" s="103">
        <v>19.5546493530273</v>
      </c>
      <c r="AI25" s="103">
        <v>7.86947870254517</v>
      </c>
      <c r="AJ25" s="103">
        <v>11.6851682662964</v>
      </c>
      <c r="AK25" s="103">
        <v>1.12729966640472</v>
      </c>
      <c r="AL25" s="103">
        <v>24</v>
      </c>
      <c r="AM25" s="103">
        <v>-0.00127885048277676</v>
      </c>
    </row>
    <row r="26" spans="1:39" ht="12.75">
      <c r="A26" s="100">
        <v>41625</v>
      </c>
      <c r="B26" s="101">
        <v>0</v>
      </c>
      <c r="C26" s="102" t="s">
        <v>85</v>
      </c>
      <c r="D26" s="103">
        <v>7.01819658279419</v>
      </c>
      <c r="E26" s="103">
        <v>3.48194026947022</v>
      </c>
      <c r="F26" s="103">
        <v>77.7595062255859</v>
      </c>
      <c r="G26" s="103">
        <v>37.7141761779785</v>
      </c>
      <c r="H26" s="103">
        <v>40.0453300476074</v>
      </c>
      <c r="I26" s="103">
        <v>0</v>
      </c>
      <c r="J26" s="103">
        <v>0</v>
      </c>
      <c r="K26" s="103">
        <v>0</v>
      </c>
      <c r="L26" s="103">
        <v>58.2200050354004</v>
      </c>
      <c r="M26" s="103">
        <v>44.8530082702637</v>
      </c>
      <c r="N26" s="103">
        <v>12.1304197311401</v>
      </c>
      <c r="O26" s="103">
        <v>56.6760177612305</v>
      </c>
      <c r="P26" s="103">
        <v>44.5489120483398</v>
      </c>
      <c r="Q26" s="103">
        <v>12.1312637329102</v>
      </c>
      <c r="R26" s="103">
        <v>2.73109245300293</v>
      </c>
      <c r="S26" s="103">
        <v>24</v>
      </c>
      <c r="T26" s="103">
        <v>-0.00132767192553729</v>
      </c>
      <c r="U26" s="101">
        <v>0</v>
      </c>
      <c r="V26" s="102"/>
      <c r="W26" s="103">
        <v>6</v>
      </c>
      <c r="X26" s="103">
        <v>5</v>
      </c>
      <c r="Y26" s="103">
        <v>74.541877746582</v>
      </c>
      <c r="Z26" s="103">
        <v>42.6567878723145</v>
      </c>
      <c r="AA26" s="103">
        <v>31.8850898742676</v>
      </c>
      <c r="AB26" s="103">
        <v>0</v>
      </c>
      <c r="AC26" s="103">
        <v>0</v>
      </c>
      <c r="AD26" s="103">
        <v>0</v>
      </c>
      <c r="AE26" s="103">
        <v>20.7419986724854</v>
      </c>
      <c r="AF26" s="103">
        <v>8.10650062561035</v>
      </c>
      <c r="AG26" s="103">
        <v>12.1941041946411</v>
      </c>
      <c r="AH26" s="103">
        <v>20.2312641143799</v>
      </c>
      <c r="AI26" s="103">
        <v>8.03631114959717</v>
      </c>
      <c r="AJ26" s="103">
        <v>12.1949520111084</v>
      </c>
      <c r="AK26" s="103">
        <v>1.16593492031097</v>
      </c>
      <c r="AL26" s="103">
        <v>24</v>
      </c>
      <c r="AM26" s="103">
        <v>-0.00133464217651635</v>
      </c>
    </row>
    <row r="27" spans="1:39" ht="12.75">
      <c r="A27" s="100">
        <v>41626</v>
      </c>
      <c r="B27" s="101">
        <v>0</v>
      </c>
      <c r="C27" s="102"/>
      <c r="D27" s="103">
        <v>7.11992454528809</v>
      </c>
      <c r="E27" s="103">
        <v>3.31974196434021</v>
      </c>
      <c r="F27" s="103">
        <v>75.3738479614258</v>
      </c>
      <c r="G27" s="103">
        <v>38.8578834533691</v>
      </c>
      <c r="H27" s="103">
        <v>36.5159645080566</v>
      </c>
      <c r="I27" s="103">
        <v>0</v>
      </c>
      <c r="J27" s="103">
        <v>0</v>
      </c>
      <c r="K27" s="103">
        <v>0</v>
      </c>
      <c r="L27" s="103">
        <v>66.359016418457</v>
      </c>
      <c r="M27" s="103">
        <v>53.6920127868652</v>
      </c>
      <c r="N27" s="103">
        <v>11.3896684646606</v>
      </c>
      <c r="O27" s="103">
        <v>64.6952362060547</v>
      </c>
      <c r="P27" s="103">
        <v>53.3047828674316</v>
      </c>
      <c r="Q27" s="103">
        <v>11.3904590606689</v>
      </c>
      <c r="R27" s="103">
        <v>2.80975437164307</v>
      </c>
      <c r="S27" s="103">
        <v>24</v>
      </c>
      <c r="T27" s="103">
        <v>-0.00124659668654203</v>
      </c>
      <c r="U27" s="101">
        <v>0</v>
      </c>
      <c r="V27" s="102"/>
      <c r="W27" s="103">
        <v>6</v>
      </c>
      <c r="X27" s="103">
        <v>5</v>
      </c>
      <c r="Y27" s="103">
        <v>73.669921875</v>
      </c>
      <c r="Z27" s="103">
        <v>43.487663269043</v>
      </c>
      <c r="AA27" s="103">
        <v>30.182258605957</v>
      </c>
      <c r="AB27" s="103">
        <v>0</v>
      </c>
      <c r="AC27" s="103">
        <v>0</v>
      </c>
      <c r="AD27" s="103">
        <v>0</v>
      </c>
      <c r="AE27" s="103">
        <v>20.707498550415</v>
      </c>
      <c r="AF27" s="103">
        <v>8.8105001449585</v>
      </c>
      <c r="AG27" s="103">
        <v>11.476188659668</v>
      </c>
      <c r="AH27" s="103">
        <v>20.208309173584</v>
      </c>
      <c r="AI27" s="103">
        <v>8.73132514953613</v>
      </c>
      <c r="AJ27" s="103">
        <v>11.4769849777222</v>
      </c>
      <c r="AK27" s="103">
        <v>1.10967576503754</v>
      </c>
      <c r="AL27" s="103">
        <v>24</v>
      </c>
      <c r="AM27" s="103">
        <v>-0.00125606637448072</v>
      </c>
    </row>
    <row r="28" spans="1:39" ht="12.75">
      <c r="A28" s="100">
        <v>41627</v>
      </c>
      <c r="B28" s="101">
        <v>0</v>
      </c>
      <c r="C28" s="102"/>
      <c r="D28" s="103">
        <v>6.60100269317627</v>
      </c>
      <c r="E28" s="103">
        <v>3.33396983146667</v>
      </c>
      <c r="F28" s="103">
        <v>73.5016250610352</v>
      </c>
      <c r="G28" s="103">
        <v>39.5626678466797</v>
      </c>
      <c r="H28" s="103">
        <v>33.9389572143555</v>
      </c>
      <c r="I28" s="103">
        <v>0</v>
      </c>
      <c r="J28" s="103">
        <v>0</v>
      </c>
      <c r="K28" s="103">
        <v>0</v>
      </c>
      <c r="L28" s="103">
        <v>74.0289993286133</v>
      </c>
      <c r="M28" s="103">
        <v>60.9590034484863</v>
      </c>
      <c r="N28" s="103">
        <v>11.7488613128662</v>
      </c>
      <c r="O28" s="103">
        <v>72.2530517578125</v>
      </c>
      <c r="P28" s="103">
        <v>60.5033760070801</v>
      </c>
      <c r="Q28" s="103">
        <v>11.7496767044067</v>
      </c>
      <c r="R28" s="103">
        <v>2.92137289047241</v>
      </c>
      <c r="S28" s="103">
        <v>24</v>
      </c>
      <c r="T28" s="103">
        <v>-0.00128591025713831</v>
      </c>
      <c r="U28" s="101">
        <v>0</v>
      </c>
      <c r="V28" s="102"/>
      <c r="W28" s="103">
        <v>6</v>
      </c>
      <c r="X28" s="103">
        <v>5</v>
      </c>
      <c r="Y28" s="103">
        <v>72.3889999389648</v>
      </c>
      <c r="Z28" s="103">
        <v>44.5717697143555</v>
      </c>
      <c r="AA28" s="103">
        <v>27.8172302246094</v>
      </c>
      <c r="AB28" s="103">
        <v>0</v>
      </c>
      <c r="AC28" s="103">
        <v>0</v>
      </c>
      <c r="AD28" s="103">
        <v>0</v>
      </c>
      <c r="AE28" s="103">
        <v>22.1579990386963</v>
      </c>
      <c r="AF28" s="103">
        <v>9.88249969482422</v>
      </c>
      <c r="AG28" s="103">
        <v>11.8501358032227</v>
      </c>
      <c r="AH28" s="103">
        <v>21.6404285430908</v>
      </c>
      <c r="AI28" s="103">
        <v>9.78946781158447</v>
      </c>
      <c r="AJ28" s="103">
        <v>11.8509578704834</v>
      </c>
      <c r="AK28" s="103">
        <v>1.13081502914429</v>
      </c>
      <c r="AL28" s="103">
        <v>24</v>
      </c>
      <c r="AM28" s="103">
        <v>-0.00129699497483671</v>
      </c>
    </row>
    <row r="29" spans="1:39" ht="12.75">
      <c r="A29" s="100">
        <v>41628</v>
      </c>
      <c r="B29" s="101">
        <v>0</v>
      </c>
      <c r="C29" s="102" t="s">
        <v>85</v>
      </c>
      <c r="D29" s="103">
        <v>6.48727607727051</v>
      </c>
      <c r="E29" s="103">
        <v>3.41471409797668</v>
      </c>
      <c r="F29" s="103">
        <v>71.2582397460937</v>
      </c>
      <c r="G29" s="103">
        <v>40.169376373291</v>
      </c>
      <c r="H29" s="103">
        <v>31.0888633728027</v>
      </c>
      <c r="I29" s="103">
        <v>0</v>
      </c>
      <c r="J29" s="103">
        <v>0</v>
      </c>
      <c r="K29" s="103">
        <v>0</v>
      </c>
      <c r="L29" s="103">
        <v>83.614013671875</v>
      </c>
      <c r="M29" s="103">
        <v>70.1920166015625</v>
      </c>
      <c r="N29" s="103">
        <v>12.0659885406494</v>
      </c>
      <c r="O29" s="103">
        <v>81.7178726196289</v>
      </c>
      <c r="P29" s="103">
        <v>69.6515960693359</v>
      </c>
      <c r="Q29" s="103">
        <v>12.0668249130249</v>
      </c>
      <c r="R29" s="103">
        <v>3.02983808517456</v>
      </c>
      <c r="S29" s="103">
        <v>24</v>
      </c>
      <c r="T29" s="103">
        <v>-0.00132061971817166</v>
      </c>
      <c r="U29" s="101">
        <v>0</v>
      </c>
      <c r="V29" s="102"/>
      <c r="W29" s="103">
        <v>6</v>
      </c>
      <c r="X29" s="103">
        <v>5</v>
      </c>
      <c r="Y29" s="103">
        <v>70.9032669067383</v>
      </c>
      <c r="Z29" s="103">
        <v>45.919605255127</v>
      </c>
      <c r="AA29" s="103">
        <v>24.9836616516113</v>
      </c>
      <c r="AB29" s="103">
        <v>0</v>
      </c>
      <c r="AC29" s="103">
        <v>0</v>
      </c>
      <c r="AD29" s="103">
        <v>0</v>
      </c>
      <c r="AE29" s="103">
        <v>24.7734985351562</v>
      </c>
      <c r="AF29" s="103">
        <v>12.2044982910156</v>
      </c>
      <c r="AG29" s="103">
        <v>12.1328983306885</v>
      </c>
      <c r="AH29" s="103">
        <v>24.2162456512451</v>
      </c>
      <c r="AI29" s="103">
        <v>12.0825033187866</v>
      </c>
      <c r="AJ29" s="103">
        <v>12.1337413787842</v>
      </c>
      <c r="AK29" s="103">
        <v>1.16288721561432</v>
      </c>
      <c r="AL29" s="103">
        <v>24</v>
      </c>
      <c r="AM29" s="103">
        <v>-0.00132794317323714</v>
      </c>
    </row>
    <row r="30" spans="1:39" ht="12.75">
      <c r="A30" s="100">
        <v>41629</v>
      </c>
      <c r="B30" s="101">
        <v>0</v>
      </c>
      <c r="C30" s="102"/>
      <c r="D30" s="103">
        <v>6.51970291137695</v>
      </c>
      <c r="E30" s="103">
        <v>3.39989113807678</v>
      </c>
      <c r="F30" s="103">
        <v>71.5309219360352</v>
      </c>
      <c r="G30" s="103">
        <v>39.7612037658691</v>
      </c>
      <c r="H30" s="103">
        <v>31.769718170166</v>
      </c>
      <c r="I30" s="103">
        <v>0</v>
      </c>
      <c r="J30" s="103">
        <v>0</v>
      </c>
      <c r="K30" s="103">
        <v>0</v>
      </c>
      <c r="L30" s="103">
        <v>78.9010162353516</v>
      </c>
      <c r="M30" s="103">
        <v>64.7610168457031</v>
      </c>
      <c r="N30" s="103">
        <v>12.8261423110962</v>
      </c>
      <c r="O30" s="103">
        <v>77.0994186401367</v>
      </c>
      <c r="P30" s="103">
        <v>64.2723846435547</v>
      </c>
      <c r="Q30" s="103">
        <v>12.8270320892334</v>
      </c>
      <c r="R30" s="103">
        <v>2.96383237838745</v>
      </c>
      <c r="S30" s="103">
        <v>24</v>
      </c>
      <c r="T30" s="103">
        <v>-0.00140381848905236</v>
      </c>
      <c r="U30" s="101">
        <v>0</v>
      </c>
      <c r="V30" s="102"/>
      <c r="W30" s="103">
        <v>6</v>
      </c>
      <c r="X30" s="103">
        <v>5</v>
      </c>
      <c r="Y30" s="103">
        <v>71.1591720581055</v>
      </c>
      <c r="Z30" s="103">
        <v>46.6201667785645</v>
      </c>
      <c r="AA30" s="103">
        <v>24.539005279541</v>
      </c>
      <c r="AB30" s="103">
        <v>0</v>
      </c>
      <c r="AC30" s="103">
        <v>0</v>
      </c>
      <c r="AD30" s="103">
        <v>0</v>
      </c>
      <c r="AE30" s="103">
        <v>25.5089988708496</v>
      </c>
      <c r="AF30" s="103">
        <v>12.1684989929199</v>
      </c>
      <c r="AG30" s="103">
        <v>12.8871698379517</v>
      </c>
      <c r="AH30" s="103">
        <v>24.9314384460449</v>
      </c>
      <c r="AI30" s="103">
        <v>12.0433750152588</v>
      </c>
      <c r="AJ30" s="103">
        <v>12.8880634307861</v>
      </c>
      <c r="AK30" s="103">
        <v>1.21335756778717</v>
      </c>
      <c r="AL30" s="103">
        <v>24</v>
      </c>
      <c r="AM30" s="103">
        <v>-0.00141049781814218</v>
      </c>
    </row>
    <row r="31" spans="1:39" ht="12.75">
      <c r="A31" s="100">
        <v>41630</v>
      </c>
      <c r="B31" s="101">
        <v>0</v>
      </c>
      <c r="C31" s="102"/>
      <c r="D31" s="103">
        <v>6.50584602355957</v>
      </c>
      <c r="E31" s="103">
        <v>3.34723854064941</v>
      </c>
      <c r="F31" s="103">
        <v>71.7119827270508</v>
      </c>
      <c r="G31" s="103">
        <v>38.7749519348145</v>
      </c>
      <c r="H31" s="103">
        <v>32.9370307922363</v>
      </c>
      <c r="I31" s="103">
        <v>0</v>
      </c>
      <c r="J31" s="103">
        <v>0</v>
      </c>
      <c r="K31" s="103">
        <v>0</v>
      </c>
      <c r="L31" s="103">
        <v>69.8710098266602</v>
      </c>
      <c r="M31" s="103">
        <v>54.9720077514648</v>
      </c>
      <c r="N31" s="103">
        <v>13.6898136138916</v>
      </c>
      <c r="O31" s="103">
        <v>68.2682495117187</v>
      </c>
      <c r="P31" s="103">
        <v>54.5774917602539</v>
      </c>
      <c r="Q31" s="103">
        <v>13.6907653808594</v>
      </c>
      <c r="R31" s="103">
        <v>2.78324794769287</v>
      </c>
      <c r="S31" s="103">
        <v>24</v>
      </c>
      <c r="T31" s="103">
        <v>-0.0014983470318839</v>
      </c>
      <c r="U31" s="101">
        <v>0</v>
      </c>
      <c r="V31" s="102"/>
      <c r="W31" s="103">
        <v>6</v>
      </c>
      <c r="X31" s="103">
        <v>5</v>
      </c>
      <c r="Y31" s="103">
        <v>71.2932662963867</v>
      </c>
      <c r="Z31" s="103">
        <v>46.6521110534668</v>
      </c>
      <c r="AA31" s="103">
        <v>24.6411552429199</v>
      </c>
      <c r="AB31" s="103">
        <v>0</v>
      </c>
      <c r="AC31" s="103">
        <v>0</v>
      </c>
      <c r="AD31" s="103">
        <v>0</v>
      </c>
      <c r="AE31" s="103">
        <v>26.3504981994629</v>
      </c>
      <c r="AF31" s="103">
        <v>12.1595010757446</v>
      </c>
      <c r="AG31" s="103">
        <v>13.7168684005737</v>
      </c>
      <c r="AH31" s="103">
        <v>25.7518558502197</v>
      </c>
      <c r="AI31" s="103">
        <v>12.0340394973755</v>
      </c>
      <c r="AJ31" s="103">
        <v>13.7178192138672</v>
      </c>
      <c r="AK31" s="103">
        <v>1.27530348300934</v>
      </c>
      <c r="AL31" s="103">
        <v>24</v>
      </c>
      <c r="AM31" s="103">
        <v>-0.00150130817200989</v>
      </c>
    </row>
    <row r="32" spans="1:39" ht="12.75">
      <c r="A32" s="100">
        <v>41600</v>
      </c>
      <c r="B32" s="101">
        <v>0</v>
      </c>
      <c r="C32" s="102"/>
      <c r="D32" s="103">
        <v>6.65881776809692</v>
      </c>
      <c r="E32" s="103">
        <v>3.41454672813416</v>
      </c>
      <c r="F32" s="103">
        <v>68.7226181030273</v>
      </c>
      <c r="G32" s="103">
        <v>39.5087203979492</v>
      </c>
      <c r="H32" s="103">
        <v>29.2138977050781</v>
      </c>
      <c r="I32" s="103">
        <v>0</v>
      </c>
      <c r="J32" s="103">
        <v>0</v>
      </c>
      <c r="K32" s="103">
        <v>0</v>
      </c>
      <c r="L32" s="103">
        <v>72.4030151367187</v>
      </c>
      <c r="M32" s="103">
        <v>58.7750129699707</v>
      </c>
      <c r="N32" s="103">
        <v>12.5282106399536</v>
      </c>
      <c r="O32" s="103">
        <v>70.8663864135742</v>
      </c>
      <c r="P32" s="103">
        <v>58.3373146057129</v>
      </c>
      <c r="Q32" s="103">
        <v>12.5290803909302</v>
      </c>
      <c r="R32" s="103">
        <v>2.56925559043884</v>
      </c>
      <c r="S32" s="103">
        <v>24</v>
      </c>
      <c r="T32" s="103">
        <v>-0.0013712098589167</v>
      </c>
      <c r="U32" s="101">
        <v>0</v>
      </c>
      <c r="V32" s="102"/>
      <c r="W32" s="103">
        <v>6</v>
      </c>
      <c r="X32" s="103">
        <v>5</v>
      </c>
      <c r="Y32" s="103">
        <v>68.3880462646484</v>
      </c>
      <c r="Z32" s="103">
        <v>49.648365020752</v>
      </c>
      <c r="AA32" s="103">
        <v>18.7396812438965</v>
      </c>
      <c r="AB32" s="103">
        <v>0</v>
      </c>
      <c r="AC32" s="103">
        <v>0</v>
      </c>
      <c r="AD32" s="103">
        <v>0</v>
      </c>
      <c r="AE32" s="103">
        <v>31.3014945983887</v>
      </c>
      <c r="AF32" s="103">
        <v>18.4369945526123</v>
      </c>
      <c r="AG32" s="103">
        <v>12.4181079864502</v>
      </c>
      <c r="AH32" s="103">
        <v>30.6421852111816</v>
      </c>
      <c r="AI32" s="103">
        <v>18.223217010498</v>
      </c>
      <c r="AJ32" s="103">
        <v>12.4189701080322</v>
      </c>
      <c r="AK32" s="103">
        <v>1.19158887863159</v>
      </c>
      <c r="AL32" s="103">
        <v>24</v>
      </c>
      <c r="AM32" s="103">
        <v>-0.00135915924329311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5.28125" style="13" customWidth="1"/>
    <col min="2" max="19" width="12.7109375" style="13" customWidth="1"/>
    <col min="20" max="16384" width="9.140625" style="13" customWidth="1"/>
  </cols>
  <sheetData>
    <row r="1" spans="1:19" s="47" customFormat="1" ht="12.75">
      <c r="A1" s="48" t="s">
        <v>28</v>
      </c>
      <c r="B1" s="48" t="s">
        <v>38</v>
      </c>
      <c r="C1" s="48" t="s">
        <v>39</v>
      </c>
      <c r="D1" s="48" t="s">
        <v>40</v>
      </c>
      <c r="E1" s="48" t="s">
        <v>41</v>
      </c>
      <c r="F1" s="48" t="s">
        <v>42</v>
      </c>
      <c r="G1" s="48" t="s">
        <v>43</v>
      </c>
      <c r="H1" s="48" t="s">
        <v>44</v>
      </c>
      <c r="I1" s="48" t="s">
        <v>45</v>
      </c>
      <c r="J1" s="48" t="s">
        <v>67</v>
      </c>
      <c r="K1" s="48" t="s">
        <v>53</v>
      </c>
      <c r="L1" s="48" t="s">
        <v>54</v>
      </c>
      <c r="M1" s="48" t="s">
        <v>55</v>
      </c>
      <c r="N1" s="48" t="s">
        <v>56</v>
      </c>
      <c r="O1" s="48" t="s">
        <v>57</v>
      </c>
      <c r="P1" s="48" t="s">
        <v>58</v>
      </c>
      <c r="Q1" s="48" t="s">
        <v>59</v>
      </c>
      <c r="R1" s="48" t="s">
        <v>60</v>
      </c>
      <c r="S1" s="48" t="s">
        <v>71</v>
      </c>
    </row>
    <row r="2" spans="1:19" ht="12.75">
      <c r="A2" s="97">
        <v>41540.375</v>
      </c>
      <c r="B2" s="98">
        <v>54091.3859399855</v>
      </c>
      <c r="C2" s="98">
        <v>48854.2485200018</v>
      </c>
      <c r="D2" s="98">
        <v>4462.08918999881</v>
      </c>
      <c r="E2" s="98">
        <v>52687.8232600093</v>
      </c>
      <c r="F2" s="98">
        <v>48385.1281500012</v>
      </c>
      <c r="G2" s="98">
        <v>4339.01633000001</v>
      </c>
      <c r="H2" s="98">
        <v>2205.14308999479</v>
      </c>
      <c r="I2" s="98">
        <v>17129.25</v>
      </c>
      <c r="J2" s="98">
        <v>-0.370599985122681</v>
      </c>
      <c r="K2" s="98">
        <v>19701.5750200152</v>
      </c>
      <c r="L2" s="98">
        <v>14832.0390600003</v>
      </c>
      <c r="M2" s="98">
        <v>5177.49823001027</v>
      </c>
      <c r="N2" s="98">
        <v>19281.9976300001</v>
      </c>
      <c r="O2" s="98">
        <v>14663.2094700038</v>
      </c>
      <c r="P2" s="98">
        <v>4618.78887999058</v>
      </c>
      <c r="Q2" s="98">
        <v>606.390399992466</v>
      </c>
      <c r="R2" s="98">
        <v>17129.25</v>
      </c>
      <c r="S2" s="98">
        <v>-0.394169986248016</v>
      </c>
    </row>
    <row r="3" spans="1:19" ht="12.75">
      <c r="A3" s="97">
        <v>41509.375</v>
      </c>
      <c r="B3" s="98">
        <v>53183.748939991</v>
      </c>
      <c r="C3" s="98">
        <v>48151.6258500218</v>
      </c>
      <c r="D3" s="98">
        <v>4267.07690999657</v>
      </c>
      <c r="E3" s="98">
        <v>51797.8681100011</v>
      </c>
      <c r="F3" s="98">
        <v>47689.1399099976</v>
      </c>
      <c r="G3" s="98">
        <v>4144.62343001366</v>
      </c>
      <c r="H3" s="98">
        <v>2166.57550001144</v>
      </c>
      <c r="I3" s="98">
        <v>16385.25</v>
      </c>
      <c r="J3" s="98">
        <v>-0.353990018367767</v>
      </c>
      <c r="K3" s="98">
        <v>18802.7460200191</v>
      </c>
      <c r="L3" s="98">
        <v>14123.9043599963</v>
      </c>
      <c r="M3" s="98">
        <v>4992.47470998764</v>
      </c>
      <c r="N3" s="98">
        <v>18400.5039499998</v>
      </c>
      <c r="O3" s="98">
        <v>13961.7140799761</v>
      </c>
      <c r="P3" s="98">
        <v>4438.79061996937</v>
      </c>
      <c r="Q3" s="98">
        <v>580.252350002527</v>
      </c>
      <c r="R3" s="98">
        <v>16385.25</v>
      </c>
      <c r="S3" s="98">
        <v>-0.378600001335144</v>
      </c>
    </row>
    <row r="4" spans="1:19" s="47" customFormat="1" ht="12.7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s="47" customFormat="1" ht="12.7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s="47" customFormat="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19" s="47" customFormat="1" ht="12.7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SheetLayoutView="100" workbookViewId="0" topLeftCell="A1">
      <selection activeCell="C10" sqref="C10:J10"/>
    </sheetView>
  </sheetViews>
  <sheetFormatPr defaultColWidth="9.140625" defaultRowHeight="12.75"/>
  <cols>
    <col min="1" max="1" width="12.28125" style="39" customWidth="1"/>
    <col min="2" max="2" width="6.7109375" style="12" customWidth="1"/>
    <col min="3" max="3" width="7.8515625" style="12" customWidth="1"/>
    <col min="4" max="4" width="7.421875" style="12" customWidth="1"/>
    <col min="5" max="5" width="6.7109375" style="12" customWidth="1"/>
    <col min="6" max="6" width="6.00390625" style="12" customWidth="1"/>
    <col min="7" max="7" width="6.140625" style="12" customWidth="1"/>
    <col min="8" max="8" width="6.28125" style="12" customWidth="1"/>
    <col min="9" max="9" width="5.8515625" style="12" customWidth="1"/>
    <col min="10" max="10" width="5.57421875" style="12" customWidth="1"/>
    <col min="11" max="11" width="7.28125" style="12" customWidth="1"/>
    <col min="12" max="12" width="7.57421875" style="12" customWidth="1"/>
    <col min="13" max="13" width="6.7109375" style="12" customWidth="1"/>
    <col min="14" max="16" width="5.8515625" style="12" customWidth="1"/>
    <col min="17" max="17" width="6.7109375" style="12" customWidth="1"/>
  </cols>
  <sheetData>
    <row r="1" spans="1:13" ht="12.75">
      <c r="A1" s="35"/>
      <c r="B1" s="15"/>
      <c r="C1" s="115" t="s">
        <v>81</v>
      </c>
      <c r="D1" s="115"/>
      <c r="E1" s="115"/>
      <c r="F1" s="115"/>
      <c r="G1" s="115"/>
      <c r="H1" s="115"/>
      <c r="I1" s="115"/>
      <c r="J1" s="115"/>
      <c r="K1" s="115" t="s">
        <v>89</v>
      </c>
      <c r="L1" s="115"/>
      <c r="M1" s="66">
        <v>2013</v>
      </c>
    </row>
    <row r="2" spans="1:13" ht="12.75">
      <c r="A2" s="35"/>
      <c r="B2" s="1"/>
      <c r="C2" s="1"/>
      <c r="D2" s="1"/>
      <c r="E2" s="1"/>
      <c r="F2" s="1"/>
      <c r="G2" s="1"/>
      <c r="H2" s="16"/>
      <c r="I2" s="16"/>
      <c r="J2" s="16"/>
      <c r="K2" s="1"/>
      <c r="L2" s="1"/>
      <c r="M2" s="1"/>
    </row>
    <row r="3" spans="1:18" ht="12.75">
      <c r="A3" s="36" t="s">
        <v>2</v>
      </c>
      <c r="B3" s="18" t="s">
        <v>87</v>
      </c>
      <c r="C3" s="1"/>
      <c r="D3" s="1"/>
      <c r="E3" s="15"/>
      <c r="F3" s="1"/>
      <c r="G3" s="1"/>
      <c r="H3" s="14" t="s">
        <v>3</v>
      </c>
      <c r="I3" s="123">
        <v>21403</v>
      </c>
      <c r="J3" s="123"/>
      <c r="K3" s="123"/>
      <c r="L3" s="17"/>
      <c r="M3" s="1"/>
      <c r="Q3" s="29"/>
      <c r="R3" s="15"/>
    </row>
    <row r="4" spans="1:18" ht="12.75">
      <c r="A4" s="36" t="s">
        <v>5</v>
      </c>
      <c r="B4" s="18" t="s">
        <v>86</v>
      </c>
      <c r="C4" s="1"/>
      <c r="D4" s="1"/>
      <c r="E4" s="1"/>
      <c r="F4" s="1"/>
      <c r="G4" s="1"/>
      <c r="H4" s="1"/>
      <c r="I4" s="17"/>
      <c r="J4" s="15"/>
      <c r="K4" s="1"/>
      <c r="L4" s="1"/>
      <c r="M4" s="15"/>
      <c r="Q4" s="29"/>
      <c r="R4" s="15"/>
    </row>
    <row r="5" spans="1:13" ht="12.75">
      <c r="A5" s="35"/>
      <c r="B5" s="1"/>
      <c r="C5" s="1"/>
      <c r="D5" s="17" t="s">
        <v>6</v>
      </c>
      <c r="E5" s="18" t="s">
        <v>29</v>
      </c>
      <c r="F5" s="1"/>
      <c r="G5" s="1"/>
      <c r="H5" s="1"/>
      <c r="I5" s="17" t="s">
        <v>4</v>
      </c>
      <c r="J5" s="18" t="s">
        <v>78</v>
      </c>
      <c r="K5" s="1"/>
      <c r="L5" s="1"/>
      <c r="M5" s="1"/>
    </row>
    <row r="6" spans="1:13" ht="12.75">
      <c r="A6" s="37"/>
      <c r="B6" s="20"/>
      <c r="C6" s="21"/>
      <c r="D6" s="21"/>
      <c r="E6" s="21"/>
      <c r="F6" s="21"/>
      <c r="G6" s="21"/>
      <c r="H6" s="21"/>
      <c r="I6" s="21"/>
      <c r="J6" s="19"/>
      <c r="K6" s="22"/>
      <c r="L6" s="21"/>
      <c r="M6" s="21"/>
    </row>
    <row r="7" spans="1:13" ht="12.75">
      <c r="A7" s="38" t="s">
        <v>62</v>
      </c>
      <c r="B7" s="28"/>
      <c r="C7" s="2"/>
      <c r="D7" s="2"/>
      <c r="E7" s="29" t="s">
        <v>63</v>
      </c>
      <c r="F7" s="2"/>
      <c r="G7" s="2"/>
      <c r="H7" s="2"/>
      <c r="I7" s="28"/>
      <c r="J7" s="34"/>
      <c r="K7" s="29"/>
      <c r="L7" s="2"/>
      <c r="M7" s="2"/>
    </row>
    <row r="8" spans="1:13" ht="12.75">
      <c r="A8" s="35"/>
      <c r="B8" s="17" t="s">
        <v>7</v>
      </c>
      <c r="C8" s="18" t="s">
        <v>88</v>
      </c>
      <c r="D8" s="2"/>
      <c r="E8" s="17"/>
      <c r="F8" s="18"/>
      <c r="G8" s="2"/>
      <c r="H8" s="1"/>
      <c r="I8" s="17" t="s">
        <v>8</v>
      </c>
      <c r="J8" s="18" t="s">
        <v>76</v>
      </c>
      <c r="K8" s="1"/>
      <c r="L8" s="1"/>
      <c r="M8" s="17"/>
    </row>
    <row r="9" spans="2:13" ht="15.75" thickBot="1">
      <c r="B9" s="23"/>
      <c r="C9" s="23"/>
      <c r="D9" s="24"/>
      <c r="E9" s="124">
        <f>A13</f>
        <v>41601</v>
      </c>
      <c r="F9" s="124"/>
      <c r="G9" s="33" t="s">
        <v>30</v>
      </c>
      <c r="H9" s="124">
        <f>A42</f>
        <v>41630</v>
      </c>
      <c r="I9" s="125"/>
      <c r="J9" s="107"/>
      <c r="K9" s="107"/>
      <c r="L9" s="107"/>
      <c r="M9" s="24"/>
    </row>
    <row r="10" spans="1:16" ht="13.5" thickBot="1">
      <c r="A10" s="35"/>
      <c r="B10" s="2"/>
      <c r="C10" s="111" t="s">
        <v>91</v>
      </c>
      <c r="D10" s="112"/>
      <c r="E10" s="112"/>
      <c r="F10" s="112"/>
      <c r="G10" s="112"/>
      <c r="H10" s="112"/>
      <c r="I10" s="112"/>
      <c r="J10" s="112"/>
      <c r="K10" s="111" t="s">
        <v>90</v>
      </c>
      <c r="L10" s="112"/>
      <c r="M10" s="112"/>
      <c r="N10" s="112"/>
      <c r="O10" s="113"/>
      <c r="P10" s="105"/>
    </row>
    <row r="11" spans="1:20" ht="12.75">
      <c r="A11" s="108" t="s">
        <v>9</v>
      </c>
      <c r="B11" s="43" t="s">
        <v>10</v>
      </c>
      <c r="C11" s="42" t="s">
        <v>11</v>
      </c>
      <c r="D11" s="4" t="s">
        <v>12</v>
      </c>
      <c r="E11" s="4" t="s">
        <v>13</v>
      </c>
      <c r="F11" s="4" t="s">
        <v>14</v>
      </c>
      <c r="G11" s="4" t="s">
        <v>15</v>
      </c>
      <c r="H11" s="4" t="s">
        <v>73</v>
      </c>
      <c r="I11" s="4" t="s">
        <v>16</v>
      </c>
      <c r="J11" s="49" t="s">
        <v>17</v>
      </c>
      <c r="K11" s="50" t="s">
        <v>18</v>
      </c>
      <c r="L11" s="4" t="s">
        <v>72</v>
      </c>
      <c r="M11" s="4" t="s">
        <v>13</v>
      </c>
      <c r="N11" s="32" t="s">
        <v>74</v>
      </c>
      <c r="O11" s="77" t="s">
        <v>75</v>
      </c>
      <c r="P11" s="79" t="s">
        <v>92</v>
      </c>
      <c r="Q11" s="79" t="s">
        <v>19</v>
      </c>
      <c r="S11" s="79" t="s">
        <v>83</v>
      </c>
      <c r="T11" s="79" t="s">
        <v>19</v>
      </c>
    </row>
    <row r="12" spans="1:17" ht="13.5" thickBot="1">
      <c r="A12" s="109"/>
      <c r="B12" s="59" t="s">
        <v>20</v>
      </c>
      <c r="C12" s="60" t="s">
        <v>21</v>
      </c>
      <c r="D12" s="46" t="s">
        <v>21</v>
      </c>
      <c r="E12" s="46" t="s">
        <v>21</v>
      </c>
      <c r="F12" s="46" t="s">
        <v>22</v>
      </c>
      <c r="G12" s="46" t="s">
        <v>23</v>
      </c>
      <c r="H12" s="46" t="s">
        <v>23</v>
      </c>
      <c r="I12" s="46" t="s">
        <v>27</v>
      </c>
      <c r="J12" s="61" t="s">
        <v>27</v>
      </c>
      <c r="K12" s="45" t="s">
        <v>21</v>
      </c>
      <c r="L12" s="46" t="s">
        <v>21</v>
      </c>
      <c r="M12" s="46" t="s">
        <v>21</v>
      </c>
      <c r="N12" s="62" t="s">
        <v>23</v>
      </c>
      <c r="O12" s="78" t="s">
        <v>23</v>
      </c>
      <c r="P12" s="80" t="s">
        <v>0</v>
      </c>
      <c r="Q12" s="80" t="s">
        <v>0</v>
      </c>
    </row>
    <row r="13" spans="1:24" ht="15" customHeight="1" thickBot="1">
      <c r="A13" s="51">
        <f>тв!A2</f>
        <v>41601</v>
      </c>
      <c r="B13" s="52">
        <f>тв!S2</f>
        <v>24</v>
      </c>
      <c r="C13" s="53">
        <f>тв!O2</f>
        <v>73.1012649536133</v>
      </c>
      <c r="D13" s="54">
        <f>тв!P2</f>
        <v>59.4760704040527</v>
      </c>
      <c r="E13" s="54">
        <f>тв!Q2</f>
        <v>13.625189781189</v>
      </c>
      <c r="F13" s="54">
        <f>тв!F2</f>
        <v>67.1139526367187</v>
      </c>
      <c r="G13" s="54">
        <f>тв!G2</f>
        <v>38.8320922851562</v>
      </c>
      <c r="H13" s="54">
        <f>тв!H2</f>
        <v>28.2818603515625</v>
      </c>
      <c r="I13" s="54">
        <f>тв!D2</f>
        <v>6.62266159057617</v>
      </c>
      <c r="J13" s="55">
        <f>тв!E2</f>
        <v>3.41137790679932</v>
      </c>
      <c r="K13" s="56">
        <f>тв!AH2</f>
        <v>31.7040729522705</v>
      </c>
      <c r="L13" s="54">
        <f>тв!AI2</f>
        <v>18.0310478210449</v>
      </c>
      <c r="M13" s="57">
        <f>тв!AJ2</f>
        <v>13.6730251312256</v>
      </c>
      <c r="N13" s="58">
        <f>тв!Y2</f>
        <v>66.9071960449219</v>
      </c>
      <c r="O13" s="71">
        <f>тв!Z2</f>
        <v>49.0064353942871</v>
      </c>
      <c r="P13" s="106">
        <f>тв!AK2</f>
        <v>1.23837852478027</v>
      </c>
      <c r="Q13" s="94">
        <f>тв!R2</f>
        <v>2.60039806365967</v>
      </c>
      <c r="S13" s="67">
        <f>(K13*N13-L13*O13)/1000</f>
        <v>1.2375932443067301</v>
      </c>
      <c r="T13">
        <f>(C13*F13-D13*G13)/1000</f>
        <v>2.596534579092405</v>
      </c>
      <c r="U13" s="67">
        <f>C13+0.55</f>
        <v>73.65126495361329</v>
      </c>
      <c r="V13" s="67">
        <f>D13+0.43</f>
        <v>59.9060704040527</v>
      </c>
      <c r="W13" s="67">
        <f>F13-0.94</f>
        <v>66.1739526367187</v>
      </c>
      <c r="X13" s="67">
        <f>G13+0.45</f>
        <v>39.2820922851562</v>
      </c>
    </row>
    <row r="14" spans="1:24" ht="15" customHeight="1" thickBot="1">
      <c r="A14" s="51">
        <f>тв!A3</f>
        <v>41602</v>
      </c>
      <c r="B14" s="52">
        <f>тв!S3</f>
        <v>24</v>
      </c>
      <c r="C14" s="53">
        <f>тв!O3</f>
        <v>74.3407287597656</v>
      </c>
      <c r="D14" s="54">
        <f>тв!P3</f>
        <v>61.2555313110352</v>
      </c>
      <c r="E14" s="54">
        <f>тв!Q3</f>
        <v>13.0864810943604</v>
      </c>
      <c r="F14" s="54">
        <f>тв!F3</f>
        <v>68.1315841674805</v>
      </c>
      <c r="G14" s="54">
        <f>тв!G3</f>
        <v>39.2515563964844</v>
      </c>
      <c r="H14" s="54">
        <f>тв!H3</f>
        <v>28.8800277709961</v>
      </c>
      <c r="I14" s="54">
        <f>тв!D3</f>
        <v>6.59811544418335</v>
      </c>
      <c r="J14" s="55">
        <f>тв!E3</f>
        <v>3.43569040298462</v>
      </c>
      <c r="K14" s="56">
        <f>тв!AH3</f>
        <v>31.0334377288818</v>
      </c>
      <c r="L14" s="54">
        <f>тв!AI3</f>
        <v>17.8981075286865</v>
      </c>
      <c r="M14" s="57">
        <f>тв!AJ3</f>
        <v>13.1353349685669</v>
      </c>
      <c r="N14" s="58">
        <f>тв!Y3</f>
        <v>67.8016052246094</v>
      </c>
      <c r="O14" s="71">
        <f>тв!Z3</f>
        <v>49.2551040649414</v>
      </c>
      <c r="P14" s="106">
        <f>тв!AK3</f>
        <v>1.22334623336792</v>
      </c>
      <c r="Q14" s="94">
        <f>тв!R3</f>
        <v>2.66463446617126</v>
      </c>
      <c r="S14" s="67">
        <f aca="true" t="shared" si="0" ref="S14:S42">(K14*N14-L14*O14)/1000</f>
        <v>1.2225437447651784</v>
      </c>
      <c r="T14">
        <f aca="true" t="shared" si="1" ref="T14:T42">(C14*F14-D14*G14)/1000</f>
        <v>2.660576676716093</v>
      </c>
      <c r="U14" s="67">
        <f aca="true" t="shared" si="2" ref="U14:U42">C14+0.55</f>
        <v>74.8907287597656</v>
      </c>
      <c r="V14" s="67">
        <f aca="true" t="shared" si="3" ref="V14:V42">D14+0.43</f>
        <v>61.6855313110352</v>
      </c>
      <c r="W14" s="67">
        <f aca="true" t="shared" si="4" ref="W14:W42">F14-0.94</f>
        <v>67.1915841674805</v>
      </c>
      <c r="X14" s="67">
        <f aca="true" t="shared" si="5" ref="X14:X42">G14+0.45</f>
        <v>39.701556396484406</v>
      </c>
    </row>
    <row r="15" spans="1:24" ht="15" customHeight="1" thickBot="1">
      <c r="A15" s="51">
        <f>тв!A4</f>
        <v>41603</v>
      </c>
      <c r="B15" s="52">
        <f>тв!S4</f>
        <v>24</v>
      </c>
      <c r="C15" s="53">
        <f>тв!O4</f>
        <v>73.0984954833984</v>
      </c>
      <c r="D15" s="54">
        <f>тв!P4</f>
        <v>62.1661720275879</v>
      </c>
      <c r="E15" s="54">
        <f>тв!Q4</f>
        <v>10.9323387145996</v>
      </c>
      <c r="F15" s="54">
        <f>тв!F4</f>
        <v>70.1497573852539</v>
      </c>
      <c r="G15" s="54">
        <f>тв!G4</f>
        <v>39.3223304748535</v>
      </c>
      <c r="H15" s="54">
        <f>тв!H4</f>
        <v>30.8274269104004</v>
      </c>
      <c r="I15" s="54">
        <f>тв!D4</f>
        <v>6.60977792739868</v>
      </c>
      <c r="J15" s="55">
        <f>тв!E4</f>
        <v>3.46335601806641</v>
      </c>
      <c r="K15" s="56">
        <f>тв!AH4</f>
        <v>28.9409561157227</v>
      </c>
      <c r="L15" s="54">
        <f>тв!AI4</f>
        <v>17.9462661743164</v>
      </c>
      <c r="M15" s="57">
        <f>тв!AJ4</f>
        <v>10.9946851730347</v>
      </c>
      <c r="N15" s="58">
        <f>тв!Y4</f>
        <v>69.858283996582</v>
      </c>
      <c r="O15" s="71">
        <f>тв!Z4</f>
        <v>49.4241638183594</v>
      </c>
      <c r="P15" s="106">
        <f>тв!AK4</f>
        <v>1.1355288028717</v>
      </c>
      <c r="Q15" s="94">
        <f>тв!R4</f>
        <v>2.68730974197388</v>
      </c>
      <c r="S15" s="67">
        <f t="shared" si="0"/>
        <v>1.1347863321374771</v>
      </c>
      <c r="T15">
        <f t="shared" si="1"/>
        <v>2.683322962562071</v>
      </c>
      <c r="U15" s="67">
        <f t="shared" si="2"/>
        <v>73.64849548339839</v>
      </c>
      <c r="V15" s="67">
        <f t="shared" si="3"/>
        <v>62.5961720275879</v>
      </c>
      <c r="W15" s="67">
        <f t="shared" si="4"/>
        <v>69.20975738525391</v>
      </c>
      <c r="X15" s="67">
        <f t="shared" si="5"/>
        <v>39.772330474853504</v>
      </c>
    </row>
    <row r="16" spans="1:24" ht="15" customHeight="1" thickBot="1">
      <c r="A16" s="51">
        <f>тв!A5</f>
        <v>41604</v>
      </c>
      <c r="B16" s="52">
        <f>тв!S5</f>
        <v>24</v>
      </c>
      <c r="C16" s="53">
        <f>тв!O5</f>
        <v>74.0743637084961</v>
      </c>
      <c r="D16" s="54">
        <f>тв!P5</f>
        <v>61.0466499328613</v>
      </c>
      <c r="E16" s="54">
        <f>тв!Q5</f>
        <v>13.0277271270752</v>
      </c>
      <c r="F16" s="54">
        <f>тв!F5</f>
        <v>75.6457214355469</v>
      </c>
      <c r="G16" s="54">
        <f>тв!G5</f>
        <v>39.7674713134766</v>
      </c>
      <c r="H16" s="54">
        <f>тв!H5</f>
        <v>35.8782501220703</v>
      </c>
      <c r="I16" s="54">
        <f>тв!D5</f>
        <v>6.63442516326904</v>
      </c>
      <c r="J16" s="55">
        <f>тв!E5</f>
        <v>3.36463975906372</v>
      </c>
      <c r="K16" s="56">
        <f>тв!AH5</f>
        <v>26.154125213623</v>
      </c>
      <c r="L16" s="54">
        <f>тв!AI5</f>
        <v>13.1237449645996</v>
      </c>
      <c r="M16" s="57">
        <f>тв!AJ5</f>
        <v>13.0303764343262</v>
      </c>
      <c r="N16" s="58">
        <f>тв!Y5</f>
        <v>74.2105331420898</v>
      </c>
      <c r="O16" s="71">
        <f>тв!Z5</f>
        <v>48.6476402282715</v>
      </c>
      <c r="P16" s="106">
        <f>тв!AK5</f>
        <v>1.30333912372589</v>
      </c>
      <c r="Q16" s="94">
        <f>тв!R5</f>
        <v>3.18044185638428</v>
      </c>
      <c r="S16" s="67">
        <f t="shared" si="0"/>
        <v>1.302472352482505</v>
      </c>
      <c r="T16">
        <f t="shared" si="1"/>
        <v>3.1757377826193705</v>
      </c>
      <c r="U16" s="67">
        <f t="shared" si="2"/>
        <v>74.62436370849609</v>
      </c>
      <c r="V16" s="67">
        <f t="shared" si="3"/>
        <v>61.4766499328613</v>
      </c>
      <c r="W16" s="67">
        <f t="shared" si="4"/>
        <v>74.7057214355469</v>
      </c>
      <c r="X16" s="67">
        <f t="shared" si="5"/>
        <v>40.2174713134766</v>
      </c>
    </row>
    <row r="17" spans="1:24" ht="15" customHeight="1" thickBot="1">
      <c r="A17" s="51">
        <f>тв!A6</f>
        <v>41605</v>
      </c>
      <c r="B17" s="52">
        <f>тв!S6</f>
        <v>24</v>
      </c>
      <c r="C17" s="53">
        <f>тв!O6</f>
        <v>8.08755683898926</v>
      </c>
      <c r="D17" s="54">
        <f>тв!P6</f>
        <v>7.2672815322876</v>
      </c>
      <c r="E17" s="54">
        <f>тв!Q6</f>
        <v>0.820276498794556</v>
      </c>
      <c r="F17" s="54">
        <f>тв!F6</f>
        <v>76.731689453125</v>
      </c>
      <c r="G17" s="54">
        <f>тв!G6</f>
        <v>39.9199066162109</v>
      </c>
      <c r="H17" s="54">
        <f>тв!H6</f>
        <v>36.8117828369141</v>
      </c>
      <c r="I17" s="54">
        <f>тв!D6</f>
        <v>6.50690650939941</v>
      </c>
      <c r="J17" s="55">
        <f>тв!E6</f>
        <v>3.26097321510315</v>
      </c>
      <c r="K17" s="56">
        <f>тв!AH6</f>
        <v>20.4783020019531</v>
      </c>
      <c r="L17" s="54">
        <f>тв!AI6</f>
        <v>9.60973739624023</v>
      </c>
      <c r="M17" s="57">
        <f>тв!AJ6</f>
        <v>10.8685674667358</v>
      </c>
      <c r="N17" s="58">
        <f>тв!Y6</f>
        <v>37.9362754821777</v>
      </c>
      <c r="O17" s="71">
        <f>тв!Z6</f>
        <v>29.9701328277588</v>
      </c>
      <c r="P17" s="106">
        <f>тв!AK6</f>
        <v>0.487801969051361</v>
      </c>
      <c r="Q17" s="94">
        <f>тв!R6</f>
        <v>7.84040641784668</v>
      </c>
      <c r="S17" s="67">
        <f t="shared" si="0"/>
        <v>0.4888653999481231</v>
      </c>
      <c r="T17">
        <f t="shared" si="1"/>
        <v>0.3304626996811861</v>
      </c>
      <c r="U17" s="67">
        <f t="shared" si="2"/>
        <v>8.63755683898926</v>
      </c>
      <c r="V17" s="67">
        <f t="shared" si="3"/>
        <v>7.6972815322876</v>
      </c>
      <c r="W17" s="67">
        <f t="shared" si="4"/>
        <v>75.791689453125</v>
      </c>
      <c r="X17" s="67">
        <f t="shared" si="5"/>
        <v>40.369906616210905</v>
      </c>
    </row>
    <row r="18" spans="1:24" ht="15" customHeight="1" thickBot="1">
      <c r="A18" s="51">
        <f>тв!A7</f>
        <v>41606</v>
      </c>
      <c r="B18" s="52">
        <f>тв!S7</f>
        <v>24</v>
      </c>
      <c r="C18" s="53">
        <f>тв!O7</f>
        <v>50.3385276794434</v>
      </c>
      <c r="D18" s="54">
        <f>тв!P7</f>
        <v>42.340217590332</v>
      </c>
      <c r="E18" s="54">
        <f>тв!Q7</f>
        <v>7.99830436706543</v>
      </c>
      <c r="F18" s="54">
        <f>тв!F7</f>
        <v>71.339241027832</v>
      </c>
      <c r="G18" s="54">
        <f>тв!G7</f>
        <v>38.4452171325684</v>
      </c>
      <c r="H18" s="54">
        <f>тв!H7</f>
        <v>32.8940238952637</v>
      </c>
      <c r="I18" s="54">
        <f>тв!D7</f>
        <v>6.53083992004394</v>
      </c>
      <c r="J18" s="55">
        <f>тв!E7</f>
        <v>3.10949850082397</v>
      </c>
      <c r="K18" s="56">
        <f>тв!AH7</f>
        <v>25.7744407653809</v>
      </c>
      <c r="L18" s="54">
        <f>тв!AI7</f>
        <v>13.0919275283813</v>
      </c>
      <c r="M18" s="57">
        <f>тв!AJ7</f>
        <v>12.6825132369995</v>
      </c>
      <c r="N18" s="58">
        <f>тв!Y7</f>
        <v>61.9955558776855</v>
      </c>
      <c r="O18" s="71">
        <f>тв!Z7</f>
        <v>43.7151031494141</v>
      </c>
      <c r="P18" s="106">
        <f>тв!AK7</f>
        <v>1.0236344337463401</v>
      </c>
      <c r="Q18" s="94">
        <f>тв!R7</f>
        <v>4.96727895736694</v>
      </c>
      <c r="S18" s="67">
        <f t="shared" si="0"/>
        <v>1.0255858203584238</v>
      </c>
      <c r="T18">
        <f t="shared" si="1"/>
        <v>1.9633335004095</v>
      </c>
      <c r="U18" s="67">
        <f t="shared" si="2"/>
        <v>50.8885276794434</v>
      </c>
      <c r="V18" s="67">
        <f t="shared" si="3"/>
        <v>42.770217590332</v>
      </c>
      <c r="W18" s="67">
        <f t="shared" si="4"/>
        <v>70.399241027832</v>
      </c>
      <c r="X18" s="67">
        <f t="shared" si="5"/>
        <v>38.895217132568405</v>
      </c>
    </row>
    <row r="19" spans="1:24" ht="15" customHeight="1" thickBot="1">
      <c r="A19" s="51">
        <f>тв!A8</f>
        <v>41607</v>
      </c>
      <c r="B19" s="52">
        <f>тв!S8</f>
        <v>24</v>
      </c>
      <c r="C19" s="53">
        <f>тв!O8</f>
        <v>60.4307518005371</v>
      </c>
      <c r="D19" s="54">
        <f>тв!P8</f>
        <v>49.4554061889648</v>
      </c>
      <c r="E19" s="54">
        <f>тв!Q8</f>
        <v>10.9753437042236</v>
      </c>
      <c r="F19" s="54">
        <f>тв!F8</f>
        <v>74.873779296875</v>
      </c>
      <c r="G19" s="54">
        <f>тв!G8</f>
        <v>40.0387191772461</v>
      </c>
      <c r="H19" s="54">
        <f>тв!H8</f>
        <v>34.8350601196289</v>
      </c>
      <c r="I19" s="54">
        <f>тв!D8</f>
        <v>6.38483762741089</v>
      </c>
      <c r="J19" s="55">
        <f>тв!E8</f>
        <v>3.33541178703308</v>
      </c>
      <c r="K19" s="56">
        <f>тв!AH8</f>
        <v>21.363302230835</v>
      </c>
      <c r="L19" s="54">
        <f>тв!AI8</f>
        <v>8.37809371948242</v>
      </c>
      <c r="M19" s="57">
        <f>тв!AJ8</f>
        <v>12.9852094650269</v>
      </c>
      <c r="N19" s="58">
        <f>тв!Y8</f>
        <v>65.1639099121094</v>
      </c>
      <c r="O19" s="71">
        <f>тв!Z8</f>
        <v>38.9248390197754</v>
      </c>
      <c r="P19" s="106">
        <f>тв!AK8</f>
        <v>1.06386494636536</v>
      </c>
      <c r="Q19" s="94">
        <f>тв!R8</f>
        <v>6.05492305755615</v>
      </c>
      <c r="S19" s="67">
        <f t="shared" si="0"/>
        <v>1.0660003526718533</v>
      </c>
      <c r="T19">
        <f t="shared" si="1"/>
        <v>2.544547652861046</v>
      </c>
      <c r="U19" s="67">
        <f t="shared" si="2"/>
        <v>60.9807518005371</v>
      </c>
      <c r="V19" s="67">
        <f t="shared" si="3"/>
        <v>49.8854061889648</v>
      </c>
      <c r="W19" s="67">
        <f t="shared" si="4"/>
        <v>73.933779296875</v>
      </c>
      <c r="X19" s="67">
        <f t="shared" si="5"/>
        <v>40.488719177246104</v>
      </c>
    </row>
    <row r="20" spans="1:24" ht="15" customHeight="1" thickBot="1">
      <c r="A20" s="51">
        <f>тв!A9</f>
        <v>41608</v>
      </c>
      <c r="B20" s="52">
        <f>тв!S9</f>
        <v>24</v>
      </c>
      <c r="C20" s="53">
        <f>тв!O9</f>
        <v>85.1436538696289</v>
      </c>
      <c r="D20" s="54">
        <f>тв!P9</f>
        <v>72.2419128417969</v>
      </c>
      <c r="E20" s="54">
        <f>тв!Q9</f>
        <v>12.9017448425293</v>
      </c>
      <c r="F20" s="54">
        <f>тв!F9</f>
        <v>75.4152221679688</v>
      </c>
      <c r="G20" s="54">
        <f>тв!G9</f>
        <v>41.2571220397949</v>
      </c>
      <c r="H20" s="54">
        <f>тв!H9</f>
        <v>34.1581001281738</v>
      </c>
      <c r="I20" s="54">
        <f>тв!D9</f>
        <v>6.45703077316284</v>
      </c>
      <c r="J20" s="55">
        <f>тв!E9</f>
        <v>3.29297733306885</v>
      </c>
      <c r="K20" s="56">
        <f>тв!AH9</f>
        <v>21.4799823760986</v>
      </c>
      <c r="L20" s="54">
        <f>тв!AI9</f>
        <v>8.6382999420166</v>
      </c>
      <c r="M20" s="57">
        <f>тв!AJ9</f>
        <v>12.841682434082</v>
      </c>
      <c r="N20" s="58">
        <f>тв!Y9</f>
        <v>73.738410949707</v>
      </c>
      <c r="O20" s="71">
        <f>тв!Z9</f>
        <v>43.7854995727539</v>
      </c>
      <c r="P20" s="106">
        <f>тв!AK9</f>
        <v>1.2063809633255</v>
      </c>
      <c r="Q20" s="94">
        <f>тв!R9</f>
        <v>3.44611072540283</v>
      </c>
      <c r="S20" s="67">
        <f t="shared" si="0"/>
        <v>1.2056674892207349</v>
      </c>
      <c r="T20">
        <f t="shared" si="1"/>
        <v>3.4406341582684594</v>
      </c>
      <c r="U20" s="67">
        <f t="shared" si="2"/>
        <v>85.6936538696289</v>
      </c>
      <c r="V20" s="67">
        <f t="shared" si="3"/>
        <v>72.67191284179691</v>
      </c>
      <c r="W20" s="67">
        <f t="shared" si="4"/>
        <v>74.47522216796881</v>
      </c>
      <c r="X20" s="67">
        <f t="shared" si="5"/>
        <v>41.7071220397949</v>
      </c>
    </row>
    <row r="21" spans="1:24" ht="15" customHeight="1" thickBot="1">
      <c r="A21" s="51">
        <f>тв!A10</f>
        <v>41609</v>
      </c>
      <c r="B21" s="52">
        <f>тв!S10</f>
        <v>24</v>
      </c>
      <c r="C21" s="53">
        <f>тв!O10</f>
        <v>79.0546722412109</v>
      </c>
      <c r="D21" s="54">
        <f>тв!P10</f>
        <v>64.523063659668</v>
      </c>
      <c r="E21" s="54">
        <f>тв!Q10</f>
        <v>14.5315980911255</v>
      </c>
      <c r="F21" s="54">
        <f>тв!F10</f>
        <v>75.73193359375</v>
      </c>
      <c r="G21" s="54">
        <f>тв!G10</f>
        <v>40.4129028320313</v>
      </c>
      <c r="H21" s="54">
        <f>тв!H10</f>
        <v>35.3190307617188</v>
      </c>
      <c r="I21" s="54">
        <f>тв!D10</f>
        <v>6.45321893692017</v>
      </c>
      <c r="J21" s="55">
        <f>тв!E10</f>
        <v>3.46116399765015</v>
      </c>
      <c r="K21" s="56">
        <f>тв!AH10</f>
        <v>23.0790710449219</v>
      </c>
      <c r="L21" s="54">
        <f>тв!AI10</f>
        <v>8.60473346710205</v>
      </c>
      <c r="M21" s="57">
        <f>тв!AJ10</f>
        <v>14.4743356704712</v>
      </c>
      <c r="N21" s="58">
        <f>тв!Y10</f>
        <v>74.0755615234375</v>
      </c>
      <c r="O21" s="71">
        <f>тв!Z10</f>
        <v>44.2929649353027</v>
      </c>
      <c r="P21" s="106">
        <f>тв!AK10</f>
        <v>1.32930588722229</v>
      </c>
      <c r="Q21" s="94">
        <f>тв!R10</f>
        <v>3.38414859771729</v>
      </c>
      <c r="S21" s="67">
        <f t="shared" si="0"/>
        <v>1.3284659893559203</v>
      </c>
      <c r="T21">
        <f t="shared" si="1"/>
        <v>3.379398886343922</v>
      </c>
      <c r="U21" s="67">
        <f t="shared" si="2"/>
        <v>79.60467224121089</v>
      </c>
      <c r="V21" s="67">
        <f t="shared" si="3"/>
        <v>64.953063659668</v>
      </c>
      <c r="W21" s="67">
        <f t="shared" si="4"/>
        <v>74.79193359375</v>
      </c>
      <c r="X21" s="67">
        <f t="shared" si="5"/>
        <v>40.8629028320313</v>
      </c>
    </row>
    <row r="22" spans="1:24" ht="15" customHeight="1" thickBot="1">
      <c r="A22" s="51">
        <f>тв!A11</f>
        <v>41610</v>
      </c>
      <c r="B22" s="52">
        <f>тв!S11</f>
        <v>24</v>
      </c>
      <c r="C22" s="53">
        <f>тв!O11</f>
        <v>87.513069152832</v>
      </c>
      <c r="D22" s="54">
        <f>тв!P11</f>
        <v>74.6137084960937</v>
      </c>
      <c r="E22" s="54">
        <f>тв!Q11</f>
        <v>12.8993511199951</v>
      </c>
      <c r="F22" s="54">
        <f>тв!F11</f>
        <v>75.6288757324219</v>
      </c>
      <c r="G22" s="54">
        <f>тв!G11</f>
        <v>41.745002746582</v>
      </c>
      <c r="H22" s="54">
        <f>тв!H11</f>
        <v>33.8838729858398</v>
      </c>
      <c r="I22" s="54">
        <f>тв!D11</f>
        <v>6.2971396446228</v>
      </c>
      <c r="J22" s="55">
        <f>тв!E11</f>
        <v>3.39785552024841</v>
      </c>
      <c r="K22" s="56">
        <f>тв!AH11</f>
        <v>21.6324863433838</v>
      </c>
      <c r="L22" s="54">
        <f>тв!AI11</f>
        <v>8.66603183746338</v>
      </c>
      <c r="M22" s="57">
        <f>тв!AJ11</f>
        <v>12.9664545059204</v>
      </c>
      <c r="N22" s="58">
        <f>тв!Y11</f>
        <v>73.7924346923828</v>
      </c>
      <c r="O22" s="71">
        <f>тв!Z11</f>
        <v>44.2760543823242</v>
      </c>
      <c r="P22" s="106">
        <f>тв!AK11</f>
        <v>1.21331691741943</v>
      </c>
      <c r="Q22" s="94">
        <f>тв!R11</f>
        <v>3.50907206535339</v>
      </c>
      <c r="S22" s="67">
        <f t="shared" si="0"/>
        <v>1.2126161388135301</v>
      </c>
      <c r="T22">
        <f t="shared" si="1"/>
        <v>3.5037655658202755</v>
      </c>
      <c r="U22" s="67">
        <f t="shared" si="2"/>
        <v>88.063069152832</v>
      </c>
      <c r="V22" s="67">
        <f t="shared" si="3"/>
        <v>75.0437084960937</v>
      </c>
      <c r="W22" s="67">
        <f t="shared" si="4"/>
        <v>74.6888757324219</v>
      </c>
      <c r="X22" s="67">
        <f t="shared" si="5"/>
        <v>42.195002746582006</v>
      </c>
    </row>
    <row r="23" spans="1:24" ht="15" customHeight="1" thickBot="1">
      <c r="A23" s="51">
        <f>тв!A12</f>
        <v>41611</v>
      </c>
      <c r="B23" s="52">
        <f>тв!S12</f>
        <v>24</v>
      </c>
      <c r="C23" s="53">
        <f>тв!O12</f>
        <v>68.0942611694336</v>
      </c>
      <c r="D23" s="54">
        <f>тв!P12</f>
        <v>54.873291015625</v>
      </c>
      <c r="E23" s="54">
        <f>тв!Q12</f>
        <v>13.2209768295288</v>
      </c>
      <c r="F23" s="54">
        <f>тв!F12</f>
        <v>76.8459396362305</v>
      </c>
      <c r="G23" s="54">
        <f>тв!G12</f>
        <v>39.3020439147949</v>
      </c>
      <c r="H23" s="54">
        <f>тв!H12</f>
        <v>37.5438957214355</v>
      </c>
      <c r="I23" s="54">
        <f>тв!D12</f>
        <v>6.52408695220947</v>
      </c>
      <c r="J23" s="55">
        <f>тв!E12</f>
        <v>3.39897274971008</v>
      </c>
      <c r="K23" s="56">
        <f>тв!AH12</f>
        <v>21.6520938873291</v>
      </c>
      <c r="L23" s="54">
        <f>тв!AI12</f>
        <v>8.40502548217773</v>
      </c>
      <c r="M23" s="57">
        <f>тв!AJ12</f>
        <v>13.2470712661743</v>
      </c>
      <c r="N23" s="58">
        <f>тв!Y12</f>
        <v>74.4519577026367</v>
      </c>
      <c r="O23" s="71">
        <f>тв!Z12</f>
        <v>43.220588684082</v>
      </c>
      <c r="P23" s="106">
        <f>тв!AK12</f>
        <v>1.24949359893799</v>
      </c>
      <c r="Q23" s="94">
        <f>тв!R12</f>
        <v>3.08041548728943</v>
      </c>
      <c r="S23" s="67">
        <f t="shared" si="0"/>
        <v>1.2487706290285134</v>
      </c>
      <c r="T23">
        <f t="shared" si="1"/>
        <v>3.076134990154594</v>
      </c>
      <c r="U23" s="67">
        <f t="shared" si="2"/>
        <v>68.64426116943359</v>
      </c>
      <c r="V23" s="67">
        <f t="shared" si="3"/>
        <v>55.303291015625</v>
      </c>
      <c r="W23" s="67">
        <f t="shared" si="4"/>
        <v>75.9059396362305</v>
      </c>
      <c r="X23" s="67">
        <f t="shared" si="5"/>
        <v>39.7520439147949</v>
      </c>
    </row>
    <row r="24" spans="1:24" ht="15" customHeight="1" thickBot="1">
      <c r="A24" s="51">
        <f>тв!A13</f>
        <v>41612</v>
      </c>
      <c r="B24" s="52">
        <f>тв!S13</f>
        <v>24</v>
      </c>
      <c r="C24" s="53">
        <f>тв!O13</f>
        <v>69.7606964111328</v>
      </c>
      <c r="D24" s="54">
        <f>тв!P13</f>
        <v>55.9346542358398</v>
      </c>
      <c r="E24" s="54">
        <f>тв!Q13</f>
        <v>13.82603931427</v>
      </c>
      <c r="F24" s="54">
        <f>тв!F13</f>
        <v>77.3723602294922</v>
      </c>
      <c r="G24" s="54">
        <f>тв!G13</f>
        <v>39.7404403686523</v>
      </c>
      <c r="H24" s="54">
        <f>тв!H13</f>
        <v>37.6319198608398</v>
      </c>
      <c r="I24" s="54">
        <f>тв!D13</f>
        <v>6.68800067901611</v>
      </c>
      <c r="J24" s="55">
        <f>тв!E13</f>
        <v>3.4034526348114</v>
      </c>
      <c r="K24" s="56">
        <f>тв!AH13</f>
        <v>22.0996685028076</v>
      </c>
      <c r="L24" s="54">
        <f>тв!AI13</f>
        <v>8.269944190979</v>
      </c>
      <c r="M24" s="57">
        <f>тв!AJ13</f>
        <v>13.8297243118286</v>
      </c>
      <c r="N24" s="58">
        <f>тв!Y13</f>
        <v>74.6451721191406</v>
      </c>
      <c r="O24" s="71">
        <f>тв!Z13</f>
        <v>44.4177322387695</v>
      </c>
      <c r="P24" s="106">
        <f>тв!AK13</f>
        <v>1.28307712078094</v>
      </c>
      <c r="Q24" s="94">
        <f>тв!R13</f>
        <v>3.17935991287231</v>
      </c>
      <c r="S24" s="67">
        <f t="shared" si="0"/>
        <v>1.282301392463551</v>
      </c>
      <c r="T24">
        <f t="shared" si="1"/>
        <v>3.1746819413818343</v>
      </c>
      <c r="U24" s="67">
        <f t="shared" si="2"/>
        <v>70.3106964111328</v>
      </c>
      <c r="V24" s="67">
        <f t="shared" si="3"/>
        <v>56.3646542358398</v>
      </c>
      <c r="W24" s="67">
        <f t="shared" si="4"/>
        <v>76.4323602294922</v>
      </c>
      <c r="X24" s="67">
        <f t="shared" si="5"/>
        <v>40.190440368652304</v>
      </c>
    </row>
    <row r="25" spans="1:24" ht="15" customHeight="1" thickBot="1">
      <c r="A25" s="51">
        <f>тв!A14</f>
        <v>41613</v>
      </c>
      <c r="B25" s="52">
        <f>тв!S14</f>
        <v>24</v>
      </c>
      <c r="C25" s="53">
        <f>тв!O14</f>
        <v>86.3310546875</v>
      </c>
      <c r="D25" s="54">
        <f>тв!P14</f>
        <v>74.3374328613281</v>
      </c>
      <c r="E25" s="54">
        <f>тв!Q14</f>
        <v>11.9968128204346</v>
      </c>
      <c r="F25" s="54">
        <f>тв!F14</f>
        <v>74.6812210083008</v>
      </c>
      <c r="G25" s="54">
        <f>тв!G14</f>
        <v>41.7037658691406</v>
      </c>
      <c r="H25" s="54">
        <f>тв!H14</f>
        <v>32.9774551391602</v>
      </c>
      <c r="I25" s="54">
        <f>тв!D14</f>
        <v>6.78263759613037</v>
      </c>
      <c r="J25" s="55">
        <f>тв!E14</f>
        <v>3.53915190696716</v>
      </c>
      <c r="K25" s="56">
        <f>тв!AH14</f>
        <v>21.4706211090088</v>
      </c>
      <c r="L25" s="54">
        <f>тв!AI14</f>
        <v>9.32889366149902</v>
      </c>
      <c r="M25" s="57">
        <f>тв!AJ14</f>
        <v>12.1417284011841</v>
      </c>
      <c r="N25" s="58">
        <f>тв!Y14</f>
        <v>73.5573806762695</v>
      </c>
      <c r="O25" s="71">
        <f>тв!Z14</f>
        <v>44.564525604248</v>
      </c>
      <c r="P25" s="106">
        <f>тв!AK14</f>
        <v>1.16429877281189</v>
      </c>
      <c r="Q25" s="94">
        <f>тв!R14</f>
        <v>3.35292530059814</v>
      </c>
      <c r="S25" s="67">
        <f t="shared" si="0"/>
        <v>1.163584929834128</v>
      </c>
      <c r="T25">
        <f t="shared" si="1"/>
        <v>3.3471576796351044</v>
      </c>
      <c r="U25" s="67">
        <f t="shared" si="2"/>
        <v>86.8810546875</v>
      </c>
      <c r="V25" s="67">
        <f t="shared" si="3"/>
        <v>74.7674328613281</v>
      </c>
      <c r="W25" s="67">
        <f t="shared" si="4"/>
        <v>73.7412210083008</v>
      </c>
      <c r="X25" s="67">
        <f t="shared" si="5"/>
        <v>42.1537658691406</v>
      </c>
    </row>
    <row r="26" spans="1:24" ht="15" customHeight="1" thickBot="1">
      <c r="A26" s="51">
        <f>тв!A15</f>
        <v>41614</v>
      </c>
      <c r="B26" s="52">
        <f>тв!S15</f>
        <v>24</v>
      </c>
      <c r="C26" s="53">
        <f>тв!O15</f>
        <v>76.4198226928711</v>
      </c>
      <c r="D26" s="54">
        <f>тв!P15</f>
        <v>63.6481513977051</v>
      </c>
      <c r="E26" s="54">
        <f>тв!Q15</f>
        <v>12.7716751098633</v>
      </c>
      <c r="F26" s="54">
        <f>тв!F15</f>
        <v>75.4549026489258</v>
      </c>
      <c r="G26" s="54">
        <f>тв!G15</f>
        <v>40.4566688537598</v>
      </c>
      <c r="H26" s="54">
        <f>тв!H15</f>
        <v>34.998233795166</v>
      </c>
      <c r="I26" s="54">
        <f>тв!D15</f>
        <v>6.74326658248901</v>
      </c>
      <c r="J26" s="55">
        <f>тв!E15</f>
        <v>3.48423290252686</v>
      </c>
      <c r="K26" s="56">
        <f>тв!AH15</f>
        <v>23.0225601196289</v>
      </c>
      <c r="L26" s="54">
        <f>тв!AI15</f>
        <v>10.1491432189941</v>
      </c>
      <c r="M26" s="57">
        <f>тв!AJ15</f>
        <v>12.8734169006348</v>
      </c>
      <c r="N26" s="58">
        <f>тв!Y15</f>
        <v>73.7886428833008</v>
      </c>
      <c r="O26" s="71">
        <f>тв!Z15</f>
        <v>45.4654426574707</v>
      </c>
      <c r="P26" s="106">
        <f>тв!AK15</f>
        <v>1.23809218406677</v>
      </c>
      <c r="Q26" s="94">
        <f>тв!R15</f>
        <v>3.19607996940613</v>
      </c>
      <c r="S26" s="67"/>
      <c r="U26" s="67"/>
      <c r="V26" s="67"/>
      <c r="W26" s="67"/>
      <c r="X26" s="67"/>
    </row>
    <row r="27" spans="1:24" ht="15" customHeight="1" thickBot="1">
      <c r="A27" s="51">
        <f>тв!A16</f>
        <v>41615</v>
      </c>
      <c r="B27" s="52">
        <f>тв!S16</f>
        <v>24</v>
      </c>
      <c r="C27" s="53">
        <f>тв!O16</f>
        <v>73.2229614257812</v>
      </c>
      <c r="D27" s="54">
        <f>тв!P16</f>
        <v>60.9604415893555</v>
      </c>
      <c r="E27" s="54">
        <f>тв!Q16</f>
        <v>12.2625102996826</v>
      </c>
      <c r="F27" s="54">
        <f>тв!F16</f>
        <v>76.3595809936523</v>
      </c>
      <c r="G27" s="54">
        <f>тв!G16</f>
        <v>40.1977729797363</v>
      </c>
      <c r="H27" s="54">
        <f>тв!H16</f>
        <v>36.161808013916</v>
      </c>
      <c r="I27" s="54">
        <f>тв!D16</f>
        <v>6.85747194290161</v>
      </c>
      <c r="J27" s="55">
        <f>тв!E16</f>
        <v>3.5008430480957</v>
      </c>
      <c r="K27" s="56">
        <f>тв!AH16</f>
        <v>20.7820167541504</v>
      </c>
      <c r="L27" s="54">
        <f>тв!AI16</f>
        <v>8.43273544311523</v>
      </c>
      <c r="M27" s="57">
        <f>тв!AJ16</f>
        <v>12.3492822647095</v>
      </c>
      <c r="N27" s="58">
        <f>тв!Y16</f>
        <v>73.9881210327148</v>
      </c>
      <c r="O27" s="71">
        <f>тв!Z16</f>
        <v>43.2761917114258</v>
      </c>
      <c r="P27" s="106">
        <f>тв!AK16</f>
        <v>1.17334759235382</v>
      </c>
      <c r="Q27" s="94">
        <f>тв!R16</f>
        <v>3.14568424224854</v>
      </c>
      <c r="R27" s="1"/>
      <c r="S27" s="67">
        <f t="shared" si="0"/>
        <v>1.1726856952219968</v>
      </c>
      <c r="T27">
        <f t="shared" si="1"/>
        <v>3.1408006618336297</v>
      </c>
      <c r="U27" s="67">
        <f t="shared" si="2"/>
        <v>73.77296142578119</v>
      </c>
      <c r="V27" s="67">
        <f t="shared" si="3"/>
        <v>61.3904415893555</v>
      </c>
      <c r="W27" s="67">
        <f t="shared" si="4"/>
        <v>75.4195809936523</v>
      </c>
      <c r="X27" s="67">
        <f t="shared" si="5"/>
        <v>40.6477729797363</v>
      </c>
    </row>
    <row r="28" spans="1:24" ht="15" customHeight="1" thickBot="1">
      <c r="A28" s="51">
        <f>тв!A17</f>
        <v>41616</v>
      </c>
      <c r="B28" s="52">
        <f>тв!S17</f>
        <v>24</v>
      </c>
      <c r="C28" s="53">
        <f>тв!O17</f>
        <v>81.6652069091797</v>
      </c>
      <c r="D28" s="54">
        <f>тв!P17</f>
        <v>65.0507659912109</v>
      </c>
      <c r="E28" s="54">
        <f>тв!Q17</f>
        <v>16.6144485473633</v>
      </c>
      <c r="F28" s="54">
        <f>тв!F17</f>
        <v>77.6993179321289</v>
      </c>
      <c r="G28" s="54">
        <f>тв!G17</f>
        <v>41.5537376403809</v>
      </c>
      <c r="H28" s="54">
        <f>тв!H17</f>
        <v>36.145580291748</v>
      </c>
      <c r="I28" s="54">
        <f>тв!D17</f>
        <v>6.71973514556885</v>
      </c>
      <c r="J28" s="55">
        <f>тв!E17</f>
        <v>3.49227738380432</v>
      </c>
      <c r="K28" s="56">
        <f>тв!AH17</f>
        <v>24.3028163909912</v>
      </c>
      <c r="L28" s="54">
        <f>тв!AI17</f>
        <v>7.6949725151062</v>
      </c>
      <c r="M28" s="57">
        <f>тв!AJ17</f>
        <v>16.6078472137451</v>
      </c>
      <c r="N28" s="58">
        <f>тв!Y17</f>
        <v>74.354850769043</v>
      </c>
      <c r="O28" s="71">
        <f>тв!Z17</f>
        <v>44.4319610595703</v>
      </c>
      <c r="P28" s="106">
        <f>тв!AK17</f>
        <v>1.4660153388977</v>
      </c>
      <c r="Q28" s="94">
        <f>тв!R17</f>
        <v>3.64778089523315</v>
      </c>
      <c r="S28" s="67">
        <f t="shared" si="0"/>
        <v>1.4651295668739406</v>
      </c>
      <c r="T28">
        <f t="shared" si="1"/>
        <v>3.6422284123248536</v>
      </c>
      <c r="U28" s="67">
        <f t="shared" si="2"/>
        <v>82.2152069091797</v>
      </c>
      <c r="V28" s="67">
        <f t="shared" si="3"/>
        <v>65.4807659912109</v>
      </c>
      <c r="W28" s="67">
        <f t="shared" si="4"/>
        <v>76.75931793212891</v>
      </c>
      <c r="X28" s="67">
        <f t="shared" si="5"/>
        <v>42.003737640380905</v>
      </c>
    </row>
    <row r="29" spans="1:24" ht="15" customHeight="1" thickBot="1">
      <c r="A29" s="51">
        <f>тв!A18</f>
        <v>41617</v>
      </c>
      <c r="B29" s="52">
        <f>тв!S18</f>
        <v>24</v>
      </c>
      <c r="C29" s="53">
        <f>тв!O18</f>
        <v>92.8659362792969</v>
      </c>
      <c r="D29" s="54">
        <f>тв!P18</f>
        <v>79.7325210571289</v>
      </c>
      <c r="E29" s="54">
        <f>тв!Q18</f>
        <v>13.1334362030029</v>
      </c>
      <c r="F29" s="54">
        <f>тв!F18</f>
        <v>78.5901260375977</v>
      </c>
      <c r="G29" s="54">
        <f>тв!G18</f>
        <v>43.7809906005859</v>
      </c>
      <c r="H29" s="54">
        <f>тв!H18</f>
        <v>34.8091354370117</v>
      </c>
      <c r="I29" s="54">
        <f>тв!D18</f>
        <v>6.73438739776611</v>
      </c>
      <c r="J29" s="55">
        <f>тв!E18</f>
        <v>3.57601571083069</v>
      </c>
      <c r="K29" s="56">
        <f>тв!AH18</f>
        <v>21.0820999145508</v>
      </c>
      <c r="L29" s="54">
        <f>тв!AI18</f>
        <v>7.76861953735352</v>
      </c>
      <c r="M29" s="57">
        <f>тв!AJ18</f>
        <v>13.3134803771973</v>
      </c>
      <c r="N29" s="58">
        <f>тв!Y18</f>
        <v>74.136833190918</v>
      </c>
      <c r="O29" s="71">
        <f>тв!Z18</f>
        <v>44.0824394226074</v>
      </c>
      <c r="P29" s="106">
        <f>тв!AK18</f>
        <v>1.22118842601776</v>
      </c>
      <c r="Q29" s="94">
        <f>тв!R18</f>
        <v>3.81400227546692</v>
      </c>
      <c r="S29" s="67">
        <f t="shared" si="0"/>
        <v>1.2205004245266482</v>
      </c>
      <c r="T29">
        <f t="shared" si="1"/>
        <v>3.8075768818262823</v>
      </c>
      <c r="U29" s="67">
        <f t="shared" si="2"/>
        <v>93.4159362792969</v>
      </c>
      <c r="V29" s="67">
        <f t="shared" si="3"/>
        <v>80.16252105712891</v>
      </c>
      <c r="W29" s="67">
        <f t="shared" si="4"/>
        <v>77.6501260375977</v>
      </c>
      <c r="X29" s="67">
        <f t="shared" si="5"/>
        <v>44.230990600585905</v>
      </c>
    </row>
    <row r="30" spans="1:24" ht="15" customHeight="1" thickBot="1">
      <c r="A30" s="51">
        <f>тв!A19</f>
        <v>41618</v>
      </c>
      <c r="B30" s="52">
        <f>тв!S19</f>
        <v>24</v>
      </c>
      <c r="C30" s="53">
        <f>тв!O19</f>
        <v>83.4994735717773</v>
      </c>
      <c r="D30" s="54">
        <f>тв!P19</f>
        <v>71.8672027587891</v>
      </c>
      <c r="E30" s="54">
        <f>тв!Q19</f>
        <v>11.6347198486328</v>
      </c>
      <c r="F30" s="54">
        <f>тв!F19</f>
        <v>81.3470001220703</v>
      </c>
      <c r="G30" s="54">
        <f>тв!G19</f>
        <v>43.2736053466797</v>
      </c>
      <c r="H30" s="54">
        <f>тв!H19</f>
        <v>38.0733947753906</v>
      </c>
      <c r="I30" s="54">
        <f>тв!D19</f>
        <v>6.73578643798828</v>
      </c>
      <c r="J30" s="55">
        <f>тв!E19</f>
        <v>3.52556443214417</v>
      </c>
      <c r="K30" s="56">
        <f>тв!AH19</f>
        <v>19.3509483337402</v>
      </c>
      <c r="L30" s="54">
        <f>тв!AI19</f>
        <v>7.4995436668396</v>
      </c>
      <c r="M30" s="57">
        <f>тв!AJ19</f>
        <v>11.8514051437378</v>
      </c>
      <c r="N30" s="58">
        <f>тв!Y19</f>
        <v>74.6269607543945</v>
      </c>
      <c r="O30" s="71">
        <f>тв!Z19</f>
        <v>41.5197715759277</v>
      </c>
      <c r="P30" s="106">
        <f>тв!AK19</f>
        <v>1.13333976268768</v>
      </c>
      <c r="Q30" s="94">
        <f>тв!R19</f>
        <v>3.68895387649536</v>
      </c>
      <c r="S30" s="67">
        <f t="shared" si="0"/>
        <v>1.1327231218914702</v>
      </c>
      <c r="T30">
        <f t="shared" si="1"/>
        <v>3.6824787172825237</v>
      </c>
      <c r="U30" s="67">
        <f t="shared" si="2"/>
        <v>84.0494735717773</v>
      </c>
      <c r="V30" s="67">
        <f t="shared" si="3"/>
        <v>72.29720275878911</v>
      </c>
      <c r="W30" s="67">
        <f t="shared" si="4"/>
        <v>80.4070001220703</v>
      </c>
      <c r="X30" s="67">
        <f t="shared" si="5"/>
        <v>43.723605346679705</v>
      </c>
    </row>
    <row r="31" spans="1:24" ht="15" customHeight="1" thickBot="1">
      <c r="A31" s="51">
        <f>тв!A20</f>
        <v>41619</v>
      </c>
      <c r="B31" s="52">
        <f>тв!S20</f>
        <v>24</v>
      </c>
      <c r="C31" s="53">
        <f>тв!O20</f>
        <v>68.3376846313477</v>
      </c>
      <c r="D31" s="54">
        <f>тв!P20</f>
        <v>56.1026802062988</v>
      </c>
      <c r="E31" s="54">
        <f>тв!Q20</f>
        <v>12.2350149154663</v>
      </c>
      <c r="F31" s="54">
        <f>тв!F20</f>
        <v>80.7614364624023</v>
      </c>
      <c r="G31" s="54">
        <f>тв!G20</f>
        <v>40.6339569091797</v>
      </c>
      <c r="H31" s="54">
        <f>тв!H20</f>
        <v>40.1274795532227</v>
      </c>
      <c r="I31" s="54">
        <f>тв!D20</f>
        <v>6.8943657875061</v>
      </c>
      <c r="J31" s="55">
        <f>тв!E20</f>
        <v>3.50614070892334</v>
      </c>
      <c r="K31" s="56">
        <f>тв!AH20</f>
        <v>19.8686962127686</v>
      </c>
      <c r="L31" s="54">
        <f>тв!AI20</f>
        <v>7.52722358703613</v>
      </c>
      <c r="M31" s="57">
        <f>тв!AJ20</f>
        <v>12.3414735794067</v>
      </c>
      <c r="N31" s="58">
        <f>тв!Y20</f>
        <v>74.7602920532227</v>
      </c>
      <c r="O31" s="71">
        <f>тв!Z20</f>
        <v>42.3480224609375</v>
      </c>
      <c r="P31" s="106">
        <f>тв!AK20</f>
        <v>1.1672797203064</v>
      </c>
      <c r="Q31" s="94">
        <f>тв!R20</f>
        <v>3.2445707321167</v>
      </c>
      <c r="S31" s="67">
        <f t="shared" si="0"/>
        <v>1.166626498051036</v>
      </c>
      <c r="T31">
        <f t="shared" si="1"/>
        <v>3.2393756853500393</v>
      </c>
      <c r="U31" s="67">
        <f t="shared" si="2"/>
        <v>68.8876846313477</v>
      </c>
      <c r="V31" s="67">
        <f t="shared" si="3"/>
        <v>56.5326802062988</v>
      </c>
      <c r="W31" s="67">
        <f t="shared" si="4"/>
        <v>79.8214364624023</v>
      </c>
      <c r="X31" s="67">
        <f t="shared" si="5"/>
        <v>41.083956909179705</v>
      </c>
    </row>
    <row r="32" spans="1:24" ht="15" customHeight="1" thickBot="1">
      <c r="A32" s="51">
        <f>тв!A21</f>
        <v>41620</v>
      </c>
      <c r="B32" s="52">
        <f>тв!S21</f>
        <v>24</v>
      </c>
      <c r="C32" s="53">
        <f>тв!O21</f>
        <v>56.8453941345215</v>
      </c>
      <c r="D32" s="54">
        <f>тв!P21</f>
        <v>45.1901779174805</v>
      </c>
      <c r="E32" s="54">
        <f>тв!Q21</f>
        <v>11.6613073348999</v>
      </c>
      <c r="F32" s="54">
        <f>тв!F21</f>
        <v>79.215217590332</v>
      </c>
      <c r="G32" s="54">
        <f>тв!G21</f>
        <v>38.1487731933594</v>
      </c>
      <c r="H32" s="54">
        <f>тв!H21</f>
        <v>41.0664443969727</v>
      </c>
      <c r="I32" s="54">
        <f>тв!D21</f>
        <v>6.94654321670532</v>
      </c>
      <c r="J32" s="55">
        <f>тв!E21</f>
        <v>3.46712684631348</v>
      </c>
      <c r="K32" s="56">
        <f>тв!AH21</f>
        <v>19.7258968353271</v>
      </c>
      <c r="L32" s="54">
        <f>тв!AI21</f>
        <v>7.9490818977356</v>
      </c>
      <c r="M32" s="57">
        <f>тв!AJ21</f>
        <v>11.7768144607544</v>
      </c>
      <c r="N32" s="58">
        <f>тв!Y21</f>
        <v>74.7540435791016</v>
      </c>
      <c r="O32" s="71">
        <f>тв!Z21</f>
        <v>42.6458053588867</v>
      </c>
      <c r="P32" s="106">
        <f>тв!AK21</f>
        <v>1.13624823093414</v>
      </c>
      <c r="Q32" s="94">
        <f>тв!R21</f>
        <v>2.78338098526001</v>
      </c>
      <c r="S32" s="67">
        <f t="shared" si="0"/>
        <v>1.1355955522722223</v>
      </c>
      <c r="T32">
        <f t="shared" si="1"/>
        <v>2.7790704174327807</v>
      </c>
      <c r="U32" s="67">
        <f t="shared" si="2"/>
        <v>57.395394134521496</v>
      </c>
      <c r="V32" s="67">
        <f t="shared" si="3"/>
        <v>45.6201779174805</v>
      </c>
      <c r="W32" s="67">
        <f t="shared" si="4"/>
        <v>78.275217590332</v>
      </c>
      <c r="X32" s="67">
        <f t="shared" si="5"/>
        <v>38.598773193359406</v>
      </c>
    </row>
    <row r="33" spans="1:24" ht="15" customHeight="1" thickBot="1">
      <c r="A33" s="51">
        <f>тв!A22</f>
        <v>41621</v>
      </c>
      <c r="B33" s="52">
        <f>тв!S22</f>
        <v>24</v>
      </c>
      <c r="C33" s="53">
        <f>тв!O22</f>
        <v>62.9463005065918</v>
      </c>
      <c r="D33" s="54">
        <f>тв!P22</f>
        <v>49.2253379821777</v>
      </c>
      <c r="E33" s="54">
        <f>тв!Q22</f>
        <v>13.720965385437</v>
      </c>
      <c r="F33" s="54">
        <f>тв!F22</f>
        <v>77.7716522216797</v>
      </c>
      <c r="G33" s="54">
        <f>тв!G22</f>
        <v>38.9651222229004</v>
      </c>
      <c r="H33" s="54">
        <f>тв!H22</f>
        <v>38.8065299987793</v>
      </c>
      <c r="I33" s="54">
        <f>тв!D22</f>
        <v>6.8877968788147</v>
      </c>
      <c r="J33" s="55">
        <f>тв!E22</f>
        <v>3.43052577972412</v>
      </c>
      <c r="K33" s="56">
        <f>тв!AH22</f>
        <v>21.8371410369873</v>
      </c>
      <c r="L33" s="54">
        <f>тв!AI22</f>
        <v>8.05557346343994</v>
      </c>
      <c r="M33" s="57">
        <f>тв!AJ22</f>
        <v>13.7815685272217</v>
      </c>
      <c r="N33" s="58">
        <f>тв!Y22</f>
        <v>74.547492980957</v>
      </c>
      <c r="O33" s="71">
        <f>тв!Z22</f>
        <v>44.1566429138184</v>
      </c>
      <c r="P33" s="106">
        <f>тв!AK22</f>
        <v>1.2729353904724099</v>
      </c>
      <c r="Q33" s="94">
        <f>тв!R22</f>
        <v>2.98179244995117</v>
      </c>
      <c r="S33" s="67">
        <f t="shared" si="0"/>
        <v>1.2721970372878302</v>
      </c>
      <c r="T33">
        <f t="shared" si="1"/>
        <v>2.9773664807008626</v>
      </c>
      <c r="U33" s="67">
        <f t="shared" si="2"/>
        <v>63.496300506591794</v>
      </c>
      <c r="V33" s="67">
        <f t="shared" si="3"/>
        <v>49.6553379821777</v>
      </c>
      <c r="W33" s="67">
        <f t="shared" si="4"/>
        <v>76.8316522216797</v>
      </c>
      <c r="X33" s="67">
        <f t="shared" si="5"/>
        <v>39.4151222229004</v>
      </c>
    </row>
    <row r="34" spans="1:24" ht="15" customHeight="1" thickBot="1">
      <c r="A34" s="51">
        <f>тв!A23</f>
        <v>41622</v>
      </c>
      <c r="B34" s="52">
        <f>тв!S23</f>
        <v>24</v>
      </c>
      <c r="C34" s="53">
        <f>тв!O23</f>
        <v>84.1676712036133</v>
      </c>
      <c r="D34" s="54">
        <f>тв!P23</f>
        <v>71.99560546875</v>
      </c>
      <c r="E34" s="54">
        <f>тв!Q23</f>
        <v>12.172061920166</v>
      </c>
      <c r="F34" s="54">
        <f>тв!F23</f>
        <v>77.2210998535156</v>
      </c>
      <c r="G34" s="54">
        <f>тв!G23</f>
        <v>42.0202178955078</v>
      </c>
      <c r="H34" s="54">
        <f>тв!H23</f>
        <v>35.2008819580078</v>
      </c>
      <c r="I34" s="54">
        <f>тв!D23</f>
        <v>6.77748012542725</v>
      </c>
      <c r="J34" s="55">
        <f>тв!E23</f>
        <v>3.18621277809143</v>
      </c>
      <c r="K34" s="56">
        <f>тв!AH23</f>
        <v>20.9849796295166</v>
      </c>
      <c r="L34" s="54">
        <f>тв!AI23</f>
        <v>8.67162036895752</v>
      </c>
      <c r="M34" s="57">
        <f>тв!AJ23</f>
        <v>12.3133583068848</v>
      </c>
      <c r="N34" s="58">
        <f>тв!Y23</f>
        <v>74.2467803955078</v>
      </c>
      <c r="O34" s="71">
        <f>тв!Z23</f>
        <v>43.1777458190918</v>
      </c>
      <c r="P34" s="106">
        <f>тв!AK23</f>
        <v>1.18428158760071</v>
      </c>
      <c r="Q34" s="94">
        <f>тв!R23</f>
        <v>3.48025894165039</v>
      </c>
      <c r="S34" s="67">
        <f t="shared" si="0"/>
        <v>1.183646154026417</v>
      </c>
      <c r="T34">
        <f t="shared" si="1"/>
        <v>3.474249113136204</v>
      </c>
      <c r="U34" s="67">
        <f t="shared" si="2"/>
        <v>84.71767120361329</v>
      </c>
      <c r="V34" s="67">
        <f t="shared" si="3"/>
        <v>72.42560546875</v>
      </c>
      <c r="W34" s="67">
        <f t="shared" si="4"/>
        <v>76.2810998535156</v>
      </c>
      <c r="X34" s="67">
        <f t="shared" si="5"/>
        <v>42.4702178955078</v>
      </c>
    </row>
    <row r="35" spans="1:24" ht="15" customHeight="1" thickBot="1">
      <c r="A35" s="51">
        <f>тв!A24</f>
        <v>41623</v>
      </c>
      <c r="B35" s="52">
        <f>тв!S24</f>
        <v>24</v>
      </c>
      <c r="C35" s="53">
        <f>тв!O24</f>
        <v>87.6327209472656</v>
      </c>
      <c r="D35" s="54">
        <f>тв!P24</f>
        <v>72.4882507324219</v>
      </c>
      <c r="E35" s="54">
        <f>тв!Q24</f>
        <v>15.1512432098389</v>
      </c>
      <c r="F35" s="54">
        <f>тв!F24</f>
        <v>78.739990234375</v>
      </c>
      <c r="G35" s="54">
        <f>тв!G24</f>
        <v>42.628002166748</v>
      </c>
      <c r="H35" s="54">
        <f>тв!H24</f>
        <v>36.111988067627</v>
      </c>
      <c r="I35" s="54">
        <f>тв!D24</f>
        <v>6.71187400817871</v>
      </c>
      <c r="J35" s="55">
        <f>тв!E24</f>
        <v>3.29486393928528</v>
      </c>
      <c r="K35" s="56">
        <f>тв!AH24</f>
        <v>22.7293319702148</v>
      </c>
      <c r="L35" s="54">
        <f>тв!AI24</f>
        <v>7.50643301010132</v>
      </c>
      <c r="M35" s="57">
        <f>тв!AJ24</f>
        <v>15.222900390625</v>
      </c>
      <c r="N35" s="58">
        <f>тв!Y24</f>
        <v>74.215705871582</v>
      </c>
      <c r="O35" s="71">
        <f>тв!Z24</f>
        <v>42.8666801452637</v>
      </c>
      <c r="P35" s="106">
        <f>тв!AK24</f>
        <v>1.36587953567505</v>
      </c>
      <c r="Q35" s="94">
        <f>тв!R24</f>
        <v>3.81694865226746</v>
      </c>
      <c r="S35" s="67">
        <f t="shared" si="0"/>
        <v>1.3650975532831449</v>
      </c>
      <c r="T35">
        <f t="shared" si="1"/>
        <v>3.81017028231395</v>
      </c>
      <c r="U35" s="67">
        <f t="shared" si="2"/>
        <v>88.1827209472656</v>
      </c>
      <c r="V35" s="67">
        <f t="shared" si="3"/>
        <v>72.91825073242191</v>
      </c>
      <c r="W35" s="67">
        <f t="shared" si="4"/>
        <v>77.799990234375</v>
      </c>
      <c r="X35" s="67">
        <f t="shared" si="5"/>
        <v>43.078002166748</v>
      </c>
    </row>
    <row r="36" spans="1:24" ht="15" customHeight="1" thickBot="1">
      <c r="A36" s="51">
        <f>тв!A25</f>
        <v>41624</v>
      </c>
      <c r="B36" s="52">
        <f>тв!S25</f>
        <v>24</v>
      </c>
      <c r="C36" s="53">
        <f>тв!O25</f>
        <v>67.9636154174805</v>
      </c>
      <c r="D36" s="54">
        <f>тв!P25</f>
        <v>56.3779945373535</v>
      </c>
      <c r="E36" s="54">
        <f>тв!Q25</f>
        <v>11.5878715515137</v>
      </c>
      <c r="F36" s="54">
        <f>тв!F25</f>
        <v>78.3835144042969</v>
      </c>
      <c r="G36" s="54">
        <f>тв!G25</f>
        <v>39.7041397094727</v>
      </c>
      <c r="H36" s="54">
        <f>тв!H25</f>
        <v>38.6793746948242</v>
      </c>
      <c r="I36" s="54">
        <f>тв!D25</f>
        <v>6.86964225769043</v>
      </c>
      <c r="J36" s="55">
        <f>тв!E25</f>
        <v>3.53141331672668</v>
      </c>
      <c r="K36" s="56">
        <f>тв!AH25</f>
        <v>19.5546493530273</v>
      </c>
      <c r="L36" s="54">
        <f>тв!AI25</f>
        <v>7.86947870254517</v>
      </c>
      <c r="M36" s="57">
        <f>тв!AJ25</f>
        <v>11.6851682662964</v>
      </c>
      <c r="N36" s="58">
        <f>тв!Y25</f>
        <v>74.3124542236328</v>
      </c>
      <c r="O36" s="71">
        <f>тв!Z25</f>
        <v>41.4863471984863</v>
      </c>
      <c r="P36" s="106">
        <f>тв!AK25</f>
        <v>1.12729966640472</v>
      </c>
      <c r="Q36" s="94">
        <f>тв!R25</f>
        <v>3.09364175796509</v>
      </c>
      <c r="S36" s="67">
        <f t="shared" si="0"/>
        <v>1.1266780591811496</v>
      </c>
      <c r="T36">
        <f t="shared" si="1"/>
        <v>3.088787256393206</v>
      </c>
      <c r="U36" s="67">
        <f t="shared" si="2"/>
        <v>68.5136154174805</v>
      </c>
      <c r="V36" s="67">
        <f t="shared" si="3"/>
        <v>56.8079945373535</v>
      </c>
      <c r="W36" s="67">
        <f t="shared" si="4"/>
        <v>77.4435144042969</v>
      </c>
      <c r="X36" s="67">
        <f t="shared" si="5"/>
        <v>40.1541397094727</v>
      </c>
    </row>
    <row r="37" spans="1:24" ht="15" customHeight="1" thickBot="1">
      <c r="A37" s="51">
        <f>тв!A26</f>
        <v>41625</v>
      </c>
      <c r="B37" s="52">
        <f>тв!S26</f>
        <v>24</v>
      </c>
      <c r="C37" s="53">
        <f>тв!O26</f>
        <v>56.6760177612305</v>
      </c>
      <c r="D37" s="54">
        <f>тв!P26</f>
        <v>44.5489120483398</v>
      </c>
      <c r="E37" s="54">
        <f>тв!Q26</f>
        <v>12.1312637329102</v>
      </c>
      <c r="F37" s="54">
        <f>тв!F26</f>
        <v>77.7595062255859</v>
      </c>
      <c r="G37" s="54">
        <f>тв!G26</f>
        <v>37.7141761779785</v>
      </c>
      <c r="H37" s="54">
        <f>тв!H26</f>
        <v>40.0453300476074</v>
      </c>
      <c r="I37" s="54">
        <f>тв!D26</f>
        <v>7.01819658279419</v>
      </c>
      <c r="J37" s="55">
        <f>тв!E26</f>
        <v>3.48194026947022</v>
      </c>
      <c r="K37" s="56">
        <f>тв!AH26</f>
        <v>20.2312641143799</v>
      </c>
      <c r="L37" s="54">
        <f>тв!AI26</f>
        <v>8.03631114959717</v>
      </c>
      <c r="M37" s="57">
        <f>тв!AJ26</f>
        <v>12.1949520111084</v>
      </c>
      <c r="N37" s="58">
        <f>тв!Y26</f>
        <v>74.541877746582</v>
      </c>
      <c r="O37" s="71">
        <f>тв!Z26</f>
        <v>42.6567878723145</v>
      </c>
      <c r="P37" s="106">
        <f>тв!AK26</f>
        <v>1.16593492031097</v>
      </c>
      <c r="Q37" s="94">
        <f>тв!R26</f>
        <v>2.73109245300293</v>
      </c>
      <c r="S37" s="67">
        <f t="shared" si="0"/>
        <v>1.1652731962886358</v>
      </c>
      <c r="T37">
        <f t="shared" si="1"/>
        <v>2.7269736384174634</v>
      </c>
      <c r="U37" s="67">
        <f t="shared" si="2"/>
        <v>57.226017761230494</v>
      </c>
      <c r="V37" s="67">
        <f t="shared" si="3"/>
        <v>44.9789120483398</v>
      </c>
      <c r="W37" s="67">
        <f t="shared" si="4"/>
        <v>76.8195062255859</v>
      </c>
      <c r="X37" s="67">
        <f t="shared" si="5"/>
        <v>38.164176177978504</v>
      </c>
    </row>
    <row r="38" spans="1:24" ht="15" customHeight="1" thickBot="1">
      <c r="A38" s="51">
        <f>тв!A27</f>
        <v>41626</v>
      </c>
      <c r="B38" s="52">
        <f>тв!S27</f>
        <v>24</v>
      </c>
      <c r="C38" s="53">
        <f>тв!O27</f>
        <v>64.6952362060547</v>
      </c>
      <c r="D38" s="54">
        <f>тв!P27</f>
        <v>53.3047828674316</v>
      </c>
      <c r="E38" s="54">
        <f>тв!Q27</f>
        <v>11.3904590606689</v>
      </c>
      <c r="F38" s="54">
        <f>тв!F27</f>
        <v>75.3738479614258</v>
      </c>
      <c r="G38" s="54">
        <f>тв!G27</f>
        <v>38.8578834533691</v>
      </c>
      <c r="H38" s="54">
        <f>тв!H27</f>
        <v>36.5159645080566</v>
      </c>
      <c r="I38" s="54">
        <f>тв!D27</f>
        <v>7.11992454528809</v>
      </c>
      <c r="J38" s="55">
        <f>тв!E27</f>
        <v>3.31974196434021</v>
      </c>
      <c r="K38" s="56">
        <f>тв!AH27</f>
        <v>20.208309173584</v>
      </c>
      <c r="L38" s="54">
        <f>тв!AI27</f>
        <v>8.73132514953613</v>
      </c>
      <c r="M38" s="57">
        <f>тв!AJ27</f>
        <v>11.4769849777222</v>
      </c>
      <c r="N38" s="58">
        <f>тв!Y27</f>
        <v>73.669921875</v>
      </c>
      <c r="O38" s="71">
        <f>тв!Z27</f>
        <v>43.487663269043</v>
      </c>
      <c r="P38" s="106">
        <f>тв!AK27</f>
        <v>1.10967576503754</v>
      </c>
      <c r="Q38" s="94">
        <f>тв!R27</f>
        <v>2.80975437164307</v>
      </c>
      <c r="S38" s="67">
        <f t="shared" si="0"/>
        <v>1.1090396300482253</v>
      </c>
      <c r="T38">
        <f t="shared" si="1"/>
        <v>2.8050178574538935</v>
      </c>
      <c r="U38" s="67">
        <f t="shared" si="2"/>
        <v>65.2452362060547</v>
      </c>
      <c r="V38" s="67">
        <f t="shared" si="3"/>
        <v>53.7347828674316</v>
      </c>
      <c r="W38" s="67">
        <f t="shared" si="4"/>
        <v>74.4338479614258</v>
      </c>
      <c r="X38" s="67">
        <f t="shared" si="5"/>
        <v>39.3078834533691</v>
      </c>
    </row>
    <row r="39" spans="1:24" ht="15" customHeight="1" thickBot="1">
      <c r="A39" s="51">
        <f>тв!A28</f>
        <v>41627</v>
      </c>
      <c r="B39" s="52">
        <f>тв!S28</f>
        <v>24</v>
      </c>
      <c r="C39" s="53">
        <f>тв!O28</f>
        <v>72.2530517578125</v>
      </c>
      <c r="D39" s="54">
        <f>тв!P28</f>
        <v>60.5033760070801</v>
      </c>
      <c r="E39" s="54">
        <f>тв!Q28</f>
        <v>11.7496767044067</v>
      </c>
      <c r="F39" s="54">
        <f>тв!F28</f>
        <v>73.5016250610352</v>
      </c>
      <c r="G39" s="54">
        <f>тв!G28</f>
        <v>39.5626678466797</v>
      </c>
      <c r="H39" s="54">
        <f>тв!H28</f>
        <v>33.9389572143555</v>
      </c>
      <c r="I39" s="54">
        <f>тв!D28</f>
        <v>6.60100269317627</v>
      </c>
      <c r="J39" s="55">
        <f>тв!E28</f>
        <v>3.33396983146667</v>
      </c>
      <c r="K39" s="56">
        <f>тв!AH28</f>
        <v>21.6404285430908</v>
      </c>
      <c r="L39" s="54">
        <f>тв!AI28</f>
        <v>9.78946781158447</v>
      </c>
      <c r="M39" s="57">
        <f>тв!AJ28</f>
        <v>11.8509578704834</v>
      </c>
      <c r="N39" s="58">
        <f>тв!Y28</f>
        <v>72.3889999389648</v>
      </c>
      <c r="O39" s="71">
        <f>тв!Z28</f>
        <v>44.5717697143555</v>
      </c>
      <c r="P39" s="106">
        <f>тв!AK28</f>
        <v>1.13081502914429</v>
      </c>
      <c r="Q39" s="94">
        <f>тв!R28</f>
        <v>2.92137289047241</v>
      </c>
      <c r="S39" s="67">
        <f t="shared" si="0"/>
        <v>1.1301950755609331</v>
      </c>
      <c r="T39">
        <f t="shared" si="1"/>
        <v>2.917041751247424</v>
      </c>
      <c r="U39" s="67">
        <f t="shared" si="2"/>
        <v>72.8030517578125</v>
      </c>
      <c r="V39" s="67">
        <f t="shared" si="3"/>
        <v>60.9333760070801</v>
      </c>
      <c r="W39" s="67">
        <f t="shared" si="4"/>
        <v>72.5616250610352</v>
      </c>
      <c r="X39" s="67">
        <f t="shared" si="5"/>
        <v>40.012667846679705</v>
      </c>
    </row>
    <row r="40" spans="1:24" ht="15" customHeight="1" thickBot="1">
      <c r="A40" s="51">
        <f>тв!A29</f>
        <v>41628</v>
      </c>
      <c r="B40" s="52">
        <f>тв!S29</f>
        <v>24</v>
      </c>
      <c r="C40" s="53">
        <f>тв!O29</f>
        <v>81.7178726196289</v>
      </c>
      <c r="D40" s="54">
        <f>тв!P29</f>
        <v>69.6515960693359</v>
      </c>
      <c r="E40" s="54">
        <f>тв!Q29</f>
        <v>12.0668249130249</v>
      </c>
      <c r="F40" s="54">
        <f>тв!F29</f>
        <v>71.2582397460937</v>
      </c>
      <c r="G40" s="54">
        <f>тв!G29</f>
        <v>40.169376373291</v>
      </c>
      <c r="H40" s="54">
        <f>тв!H29</f>
        <v>31.0888633728027</v>
      </c>
      <c r="I40" s="54">
        <f>тв!D29</f>
        <v>6.48727607727051</v>
      </c>
      <c r="J40" s="55">
        <f>тв!E29</f>
        <v>3.41471409797668</v>
      </c>
      <c r="K40" s="56">
        <f>тв!AH29</f>
        <v>24.2162456512451</v>
      </c>
      <c r="L40" s="54">
        <f>тв!AI29</f>
        <v>12.0825033187866</v>
      </c>
      <c r="M40" s="57">
        <f>тв!AJ29</f>
        <v>12.1337413787842</v>
      </c>
      <c r="N40" s="58">
        <f>тв!Y29</f>
        <v>70.9032669067383</v>
      </c>
      <c r="O40" s="71">
        <f>тв!Z29</f>
        <v>45.919605255127</v>
      </c>
      <c r="P40" s="106">
        <f>тв!AK29</f>
        <v>1.16288721561432</v>
      </c>
      <c r="Q40" s="94">
        <f>тв!R29</f>
        <v>3.02983808517456</v>
      </c>
      <c r="S40" s="67">
        <f t="shared" si="0"/>
        <v>1.1621871459969293</v>
      </c>
      <c r="T40">
        <f t="shared" si="1"/>
        <v>3.0252105811606724</v>
      </c>
      <c r="U40" s="67">
        <f t="shared" si="2"/>
        <v>82.2678726196289</v>
      </c>
      <c r="V40" s="67">
        <f t="shared" si="3"/>
        <v>70.0815960693359</v>
      </c>
      <c r="W40" s="67">
        <f t="shared" si="4"/>
        <v>70.3182397460937</v>
      </c>
      <c r="X40" s="67">
        <f t="shared" si="5"/>
        <v>40.619376373291004</v>
      </c>
    </row>
    <row r="41" spans="1:24" ht="15" customHeight="1" thickBot="1">
      <c r="A41" s="51">
        <f>тв!A30</f>
        <v>41629</v>
      </c>
      <c r="B41" s="52">
        <f>тв!S30</f>
        <v>24</v>
      </c>
      <c r="C41" s="53">
        <f>тв!O30</f>
        <v>77.0994186401367</v>
      </c>
      <c r="D41" s="54">
        <f>тв!P30</f>
        <v>64.2723846435547</v>
      </c>
      <c r="E41" s="54">
        <f>тв!Q30</f>
        <v>12.8270320892334</v>
      </c>
      <c r="F41" s="54">
        <f>тв!F30</f>
        <v>71.5309219360352</v>
      </c>
      <c r="G41" s="54">
        <f>тв!G30</f>
        <v>39.7612037658691</v>
      </c>
      <c r="H41" s="54">
        <f>тв!H30</f>
        <v>31.769718170166</v>
      </c>
      <c r="I41" s="54">
        <f>тв!D30</f>
        <v>6.51970291137695</v>
      </c>
      <c r="J41" s="55">
        <f>тв!E30</f>
        <v>3.39989113807678</v>
      </c>
      <c r="K41" s="56">
        <f>тв!AH30</f>
        <v>24.9314384460449</v>
      </c>
      <c r="L41" s="54">
        <f>тв!AI30</f>
        <v>12.0433750152588</v>
      </c>
      <c r="M41" s="57">
        <f>тв!AJ30</f>
        <v>12.8880634307861</v>
      </c>
      <c r="N41" s="58">
        <f>тв!Y30</f>
        <v>71.1591720581055</v>
      </c>
      <c r="O41" s="71">
        <f>тв!Z30</f>
        <v>46.6201667785645</v>
      </c>
      <c r="P41" s="106">
        <f>тв!AK30</f>
        <v>1.21335756778717</v>
      </c>
      <c r="Q41" s="94">
        <f>тв!R30</f>
        <v>2.96383237838745</v>
      </c>
      <c r="S41" s="67">
        <f t="shared" si="0"/>
        <v>1.2126363662500133</v>
      </c>
      <c r="T41">
        <f t="shared" si="1"/>
        <v>2.959445113730621</v>
      </c>
      <c r="U41" s="67">
        <f t="shared" si="2"/>
        <v>77.6494186401367</v>
      </c>
      <c r="V41" s="67">
        <f t="shared" si="3"/>
        <v>64.70238464355471</v>
      </c>
      <c r="W41" s="67">
        <f t="shared" si="4"/>
        <v>70.5909219360352</v>
      </c>
      <c r="X41" s="67">
        <f t="shared" si="5"/>
        <v>40.2112037658691</v>
      </c>
    </row>
    <row r="42" spans="1:24" ht="15" customHeight="1" thickBot="1">
      <c r="A42" s="51">
        <f>тв!A31</f>
        <v>41630</v>
      </c>
      <c r="B42" s="52">
        <f>тв!S31</f>
        <v>24</v>
      </c>
      <c r="C42" s="53">
        <f>тв!O31</f>
        <v>68.2682495117187</v>
      </c>
      <c r="D42" s="54">
        <f>тв!P31</f>
        <v>54.5774917602539</v>
      </c>
      <c r="E42" s="54">
        <f>тв!Q31</f>
        <v>13.6907653808594</v>
      </c>
      <c r="F42" s="54">
        <f>тв!F31</f>
        <v>71.7119827270508</v>
      </c>
      <c r="G42" s="54">
        <f>тв!G31</f>
        <v>38.7749519348145</v>
      </c>
      <c r="H42" s="54">
        <f>тв!H31</f>
        <v>32.9370307922363</v>
      </c>
      <c r="I42" s="54">
        <f>тв!D31</f>
        <v>6.50584602355957</v>
      </c>
      <c r="J42" s="55">
        <f>тв!E31</f>
        <v>3.34723854064941</v>
      </c>
      <c r="K42" s="56">
        <f>тв!AH31</f>
        <v>25.7518558502197</v>
      </c>
      <c r="L42" s="54">
        <f>тв!AI31</f>
        <v>12.0340394973755</v>
      </c>
      <c r="M42" s="57">
        <f>тв!AJ31</f>
        <v>13.7178192138672</v>
      </c>
      <c r="N42" s="58">
        <f>тв!Y31</f>
        <v>71.2932662963867</v>
      </c>
      <c r="O42" s="71">
        <f>тв!Z31</f>
        <v>46.6521110534668</v>
      </c>
      <c r="P42" s="106">
        <f>тв!AK31</f>
        <v>1.27530348300934</v>
      </c>
      <c r="Q42" s="94">
        <f>тв!R31</f>
        <v>2.78324794769287</v>
      </c>
      <c r="S42" s="67">
        <f t="shared" si="0"/>
        <v>1.2745205697025095</v>
      </c>
      <c r="T42">
        <f t="shared" si="1"/>
        <v>2.7794119100637857</v>
      </c>
      <c r="U42" s="67">
        <f t="shared" si="2"/>
        <v>68.81824951171869</v>
      </c>
      <c r="V42" s="67">
        <f t="shared" si="3"/>
        <v>55.0074917602539</v>
      </c>
      <c r="W42" s="67">
        <f t="shared" si="4"/>
        <v>70.7719827270508</v>
      </c>
      <c r="X42" s="67">
        <f t="shared" si="5"/>
        <v>39.224951934814506</v>
      </c>
    </row>
    <row r="43" spans="1:19" ht="15" customHeight="1" thickBot="1">
      <c r="A43" s="44" t="s">
        <v>24</v>
      </c>
      <c r="B43" s="87"/>
      <c r="C43" s="88">
        <f aca="true" t="shared" si="6" ref="C43:Q43">AVERAGE(C13:C42)</f>
        <v>71.521524365743</v>
      </c>
      <c r="D43" s="89">
        <f t="shared" si="6"/>
        <v>59.30096883773803</v>
      </c>
      <c r="E43" s="89">
        <f t="shared" si="6"/>
        <v>12.22144868373871</v>
      </c>
      <c r="F43" s="89">
        <f t="shared" si="6"/>
        <v>75.41137466430663</v>
      </c>
      <c r="G43" s="89">
        <f t="shared" si="6"/>
        <v>40.19806060791015</v>
      </c>
      <c r="H43" s="89">
        <f t="shared" si="6"/>
        <v>35.21331405639648</v>
      </c>
      <c r="I43" s="89">
        <f t="shared" si="6"/>
        <v>6.6739992459615065</v>
      </c>
      <c r="J43" s="90">
        <f t="shared" si="6"/>
        <v>3.4055744806925463</v>
      </c>
      <c r="K43" s="91">
        <f t="shared" si="6"/>
        <v>22.90277462005615</v>
      </c>
      <c r="L43" s="89">
        <f t="shared" si="6"/>
        <v>10.061110035578404</v>
      </c>
      <c r="M43" s="89">
        <f t="shared" si="6"/>
        <v>12.84166475931804</v>
      </c>
      <c r="N43" s="89">
        <f t="shared" si="6"/>
        <v>71.3274319966634</v>
      </c>
      <c r="O43" s="87">
        <f t="shared" si="6"/>
        <v>43.96219793955485</v>
      </c>
      <c r="P43" s="87">
        <f t="shared" si="6"/>
        <v>1.182188290357589</v>
      </c>
      <c r="Q43" s="95">
        <f t="shared" si="6"/>
        <v>3.4693219184875486</v>
      </c>
      <c r="R43" s="68"/>
      <c r="S43" s="68"/>
    </row>
    <row r="44" spans="1:20" ht="15" customHeight="1" thickBot="1">
      <c r="A44" s="86" t="s">
        <v>25</v>
      </c>
      <c r="B44" s="92">
        <f>SUM(B13:B42)</f>
        <v>720</v>
      </c>
      <c r="C44" s="92">
        <f>SUM(C13:C42)</f>
        <v>2145.64573097229</v>
      </c>
      <c r="D44" s="92">
        <f>SUM(D13:D42)</f>
        <v>1779.0290651321409</v>
      </c>
      <c r="E44" s="92">
        <f>SUM(E13:E42)</f>
        <v>366.6434605121613</v>
      </c>
      <c r="F44" s="92"/>
      <c r="G44" s="92"/>
      <c r="H44" s="92"/>
      <c r="I44" s="92"/>
      <c r="J44" s="92"/>
      <c r="K44" s="92">
        <f>SUM(K13:K42)</f>
        <v>687.0832386016845</v>
      </c>
      <c r="L44" s="92">
        <f>SUM(L13:L42)</f>
        <v>301.8333010673521</v>
      </c>
      <c r="M44" s="92">
        <f>SUM(M13:M42)</f>
        <v>385.2499427795412</v>
      </c>
      <c r="N44" s="92"/>
      <c r="O44" s="93"/>
      <c r="P44" s="92">
        <f>SUM(P13:P42)</f>
        <v>35.46564871072767</v>
      </c>
      <c r="Q44" s="92">
        <f>SUM(Q13:Q42)</f>
        <v>104.07965755462645</v>
      </c>
      <c r="R44" s="68"/>
      <c r="S44" s="82">
        <f>SUM(S13:S42)</f>
        <v>34.21398546184977</v>
      </c>
      <c r="T44" s="81">
        <f>SUM(T13:T42)</f>
        <v>86.73149383621406</v>
      </c>
    </row>
    <row r="45" spans="1:17" s="29" customFormat="1" ht="26.25" customHeight="1" thickBot="1">
      <c r="A45" s="119" t="s">
        <v>80</v>
      </c>
      <c r="B45" s="120"/>
      <c r="C45" s="84">
        <v>565.4312438964844</v>
      </c>
      <c r="D45" s="83">
        <v>465.2986907958984</v>
      </c>
      <c r="E45" s="83">
        <v>100.1745414733888</v>
      </c>
      <c r="F45" s="83"/>
      <c r="G45" s="83"/>
      <c r="H45" s="83"/>
      <c r="I45" s="83"/>
      <c r="J45" s="85"/>
      <c r="K45" s="84">
        <v>245.8334579467772</v>
      </c>
      <c r="L45" s="83">
        <v>146.4886779785156</v>
      </c>
      <c r="M45" s="83">
        <v>99.34699630737279</v>
      </c>
      <c r="N45" s="83"/>
      <c r="O45" s="85"/>
      <c r="P45" s="84">
        <f>AVERAGE(P13:P15)*8</f>
        <v>9.592676162719707</v>
      </c>
      <c r="Q45" s="84">
        <v>20.66065216064452</v>
      </c>
    </row>
    <row r="46" spans="1:17" s="29" customFormat="1" ht="26.25" customHeight="1" thickBot="1">
      <c r="A46" s="117" t="s">
        <v>79</v>
      </c>
      <c r="B46" s="118"/>
      <c r="C46" s="63">
        <f>AVERAGE(C40:C42)*9</f>
        <v>681.2566223144529</v>
      </c>
      <c r="D46" s="63">
        <f>AVERAGE(D40:D42)*9</f>
        <v>565.5044174194335</v>
      </c>
      <c r="E46" s="63">
        <f>AVERAGE(E40:E42)*9</f>
        <v>115.75386714935311</v>
      </c>
      <c r="F46" s="64"/>
      <c r="G46" s="64"/>
      <c r="H46" s="64"/>
      <c r="I46" s="64"/>
      <c r="J46" s="65"/>
      <c r="K46" s="63">
        <f>AVERAGE(K40:K42)*9</f>
        <v>224.69861984252907</v>
      </c>
      <c r="L46" s="63">
        <f>AVERAGE(L40:L42)*9</f>
        <v>108.4797534942627</v>
      </c>
      <c r="M46" s="63">
        <f>AVERAGE(M40:M42)*9</f>
        <v>116.2188720703125</v>
      </c>
      <c r="N46" s="64"/>
      <c r="O46" s="65"/>
      <c r="P46" s="63">
        <f>AVERAGE(P40:P42)*9</f>
        <v>10.95464479923249</v>
      </c>
      <c r="Q46" s="63">
        <f>AVERAGE(Q40:Q42)*9</f>
        <v>26.330755233764638</v>
      </c>
    </row>
    <row r="47" spans="1:17" s="12" customFormat="1" ht="13.5" customHeight="1" thickBot="1">
      <c r="A47" s="121" t="s">
        <v>25</v>
      </c>
      <c r="B47" s="122"/>
      <c r="C47" s="72">
        <f>C44-C45+C46</f>
        <v>2261.471109390259</v>
      </c>
      <c r="D47" s="73">
        <f>D44-D45+D46</f>
        <v>1879.2347917556758</v>
      </c>
      <c r="E47" s="73">
        <f>E44-E45+E46</f>
        <v>382.2227861881256</v>
      </c>
      <c r="F47" s="73"/>
      <c r="G47" s="73"/>
      <c r="H47" s="73"/>
      <c r="I47" s="73"/>
      <c r="J47" s="74"/>
      <c r="K47" s="72">
        <f>K44-K45+K46</f>
        <v>665.9484004974363</v>
      </c>
      <c r="L47" s="73">
        <f>L44-L45+L46</f>
        <v>263.82437658309925</v>
      </c>
      <c r="M47" s="73">
        <f>M44-M45+M46</f>
        <v>402.1218185424809</v>
      </c>
      <c r="N47" s="73"/>
      <c r="O47" s="74"/>
      <c r="P47" s="73">
        <f>P44-P45+P46</f>
        <v>36.827617347240455</v>
      </c>
      <c r="Q47" s="96">
        <f>Q44-Q45+Q46</f>
        <v>109.74976062774657</v>
      </c>
    </row>
    <row r="48" spans="1:17" s="12" customFormat="1" ht="13.5" customHeight="1">
      <c r="A48" s="75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3" ht="12.75">
      <c r="A49" s="110" t="s">
        <v>77</v>
      </c>
      <c r="B49" s="110"/>
      <c r="C49" s="114"/>
      <c r="D49" s="114"/>
      <c r="E49" s="114"/>
      <c r="F49" s="114"/>
      <c r="G49" s="114"/>
      <c r="H49" s="8"/>
      <c r="I49" s="9"/>
      <c r="J49" s="10"/>
      <c r="K49" s="31"/>
      <c r="L49" s="30"/>
      <c r="M49" s="30"/>
    </row>
    <row r="50" spans="1:13" ht="12.75">
      <c r="A50" s="110" t="s">
        <v>82</v>
      </c>
      <c r="B50" s="110"/>
      <c r="C50" s="114"/>
      <c r="D50" s="114"/>
      <c r="E50" s="114"/>
      <c r="F50" s="114"/>
      <c r="G50" s="114"/>
      <c r="H50" s="8"/>
      <c r="I50" s="9"/>
      <c r="J50" s="10"/>
      <c r="K50" s="31"/>
      <c r="L50" s="30"/>
      <c r="M50" s="30"/>
    </row>
    <row r="51" spans="1:13" ht="12.75">
      <c r="A51" s="40" t="s">
        <v>1</v>
      </c>
      <c r="B51" s="6"/>
      <c r="C51" s="7"/>
      <c r="D51" s="25">
        <f>Q47</f>
        <v>109.74976062774657</v>
      </c>
      <c r="E51" s="27" t="s">
        <v>0</v>
      </c>
      <c r="H51" s="25"/>
      <c r="I51" s="26"/>
      <c r="J51" s="1"/>
      <c r="K51" s="9"/>
      <c r="L51" s="11"/>
      <c r="M51" s="1"/>
    </row>
    <row r="52" spans="1:11" ht="12.75">
      <c r="A52" s="41" t="s">
        <v>61</v>
      </c>
      <c r="B52" s="3"/>
      <c r="C52" s="2"/>
      <c r="D52" s="5"/>
      <c r="E52" s="5"/>
      <c r="F52" s="5"/>
      <c r="G52" s="5"/>
      <c r="H52" s="5"/>
      <c r="I52" s="2"/>
      <c r="J52" s="1"/>
      <c r="K52" s="2"/>
    </row>
    <row r="53" spans="1:13" ht="12.75">
      <c r="A53" s="41"/>
      <c r="B53" s="3"/>
      <c r="C53" s="2"/>
      <c r="D53" s="5"/>
      <c r="E53" s="5"/>
      <c r="F53" s="5"/>
      <c r="G53" s="5"/>
      <c r="H53" s="5"/>
      <c r="I53" s="2"/>
      <c r="J53" s="2"/>
      <c r="K53" s="2"/>
      <c r="L53" s="2"/>
      <c r="M53" s="2"/>
    </row>
    <row r="54" spans="1:13" ht="12.75">
      <c r="A54" s="40" t="s">
        <v>26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16" t="s">
        <v>84</v>
      </c>
      <c r="M54" s="116"/>
    </row>
    <row r="55" spans="1:13" ht="12.75">
      <c r="A55" s="3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3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sheetProtection/>
  <mergeCells count="17">
    <mergeCell ref="C1:J1"/>
    <mergeCell ref="K1:L1"/>
    <mergeCell ref="L54:M54"/>
    <mergeCell ref="C10:J10"/>
    <mergeCell ref="A46:B46"/>
    <mergeCell ref="A45:B45"/>
    <mergeCell ref="A47:B47"/>
    <mergeCell ref="I3:K3"/>
    <mergeCell ref="E9:F9"/>
    <mergeCell ref="H9:I9"/>
    <mergeCell ref="J9:L9"/>
    <mergeCell ref="A11:A12"/>
    <mergeCell ref="A49:B49"/>
    <mergeCell ref="K10:O10"/>
    <mergeCell ref="C49:G49"/>
    <mergeCell ref="C50:G50"/>
    <mergeCell ref="A50:B50"/>
  </mergeCells>
  <printOptions/>
  <pageMargins left="0.5905511811023623" right="0.1968503937007874" top="0.1968503937007874" bottom="0.1968503937007874" header="0.1968503937007874" footer="0.196850393700787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XTreme</cp:lastModifiedBy>
  <cp:lastPrinted>2013-06-25T07:00:19Z</cp:lastPrinted>
  <dcterms:created xsi:type="dcterms:W3CDTF">1996-10-08T23:32:33Z</dcterms:created>
  <dcterms:modified xsi:type="dcterms:W3CDTF">2013-12-24T08:05:15Z</dcterms:modified>
  <cp:category/>
  <cp:version/>
  <cp:contentType/>
  <cp:contentStatus/>
</cp:coreProperties>
</file>