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activeTab="2"/>
  </bookViews>
  <sheets>
    <sheet name="тв" sheetId="1" r:id="rId1"/>
    <sheet name="тоталы" sheetId="2" r:id="rId2"/>
    <sheet name="отчет" sheetId="3" r:id="rId3"/>
  </sheets>
  <definedNames>
    <definedName name="_xlnm.Print_Area" localSheetId="2">'отчет'!$A$1:$R$55</definedName>
  </definedNames>
  <calcPr fullCalcOnLoad="1"/>
</workbook>
</file>

<file path=xl/sharedStrings.xml><?xml version="1.0" encoding="utf-8"?>
<sst xmlns="http://schemas.openxmlformats.org/spreadsheetml/2006/main" count="140" uniqueCount="99">
  <si>
    <t>Гкал</t>
  </si>
  <si>
    <t>Итого:</t>
  </si>
  <si>
    <t>Абонент:</t>
  </si>
  <si>
    <t>Договор:</t>
  </si>
  <si>
    <t>Телефон:</t>
  </si>
  <si>
    <t>Адрес:</t>
  </si>
  <si>
    <t>Обслуживающая организация:</t>
  </si>
  <si>
    <t>Вычислитель:</t>
  </si>
  <si>
    <t>Режим (схема):</t>
  </si>
  <si>
    <t>Дата</t>
  </si>
  <si>
    <t>Ти</t>
  </si>
  <si>
    <t>M1,</t>
  </si>
  <si>
    <t xml:space="preserve">M2, </t>
  </si>
  <si>
    <t>dM,</t>
  </si>
  <si>
    <t xml:space="preserve">T1, </t>
  </si>
  <si>
    <t>T2,</t>
  </si>
  <si>
    <t>P1</t>
  </si>
  <si>
    <t>P2</t>
  </si>
  <si>
    <t>M3,</t>
  </si>
  <si>
    <t>Q,</t>
  </si>
  <si>
    <t>час</t>
  </si>
  <si>
    <t>т</t>
  </si>
  <si>
    <t>C</t>
  </si>
  <si>
    <t>С</t>
  </si>
  <si>
    <t>Среднее</t>
  </si>
  <si>
    <t>Итого</t>
  </si>
  <si>
    <t>Ответственный за учет тепловой энергии (от абонента)</t>
  </si>
  <si>
    <t>кгс/см2</t>
  </si>
  <si>
    <t>Время</t>
  </si>
  <si>
    <t>ООО"Содружество"</t>
  </si>
  <si>
    <t>по</t>
  </si>
  <si>
    <t>ТВ1_СП</t>
  </si>
  <si>
    <t>ТВ1_НС</t>
  </si>
  <si>
    <t>ТВ1_P1(кг/см2)</t>
  </si>
  <si>
    <t>ТВ1_P2(кг/см2)</t>
  </si>
  <si>
    <t>ТВ1_t1(°C)</t>
  </si>
  <si>
    <t>ТВ1_t2(°C)</t>
  </si>
  <si>
    <t>ТВ1_dt</t>
  </si>
  <si>
    <t>ТВ1_V1(м3)</t>
  </si>
  <si>
    <t>ТВ1_V2(м3)</t>
  </si>
  <si>
    <t>ТВ1_V3(м3)</t>
  </si>
  <si>
    <t>ТВ1_M1(т)</t>
  </si>
  <si>
    <t>ТВ1_M2(т)</t>
  </si>
  <si>
    <t>ТВ1_M3(т)</t>
  </si>
  <si>
    <t>ТВ1_Q(Гкал)</t>
  </si>
  <si>
    <t>ТВ1_Tи(ч)</t>
  </si>
  <si>
    <t>ТВ2_СП</t>
  </si>
  <si>
    <t>ТВ2_НС</t>
  </si>
  <si>
    <t>ТВ2_P1(кг/см2)</t>
  </si>
  <si>
    <t>ТВ2_P2(кг/см2)</t>
  </si>
  <si>
    <t>ТВ2_t1(°C)</t>
  </si>
  <si>
    <t>ТВ2_t2(°C)</t>
  </si>
  <si>
    <t>ТВ2_dt</t>
  </si>
  <si>
    <t>ТВ2_V1(м3)</t>
  </si>
  <si>
    <t>ТВ2_V2(м3)</t>
  </si>
  <si>
    <t>ТВ2_V3(м3)</t>
  </si>
  <si>
    <t>ТВ2_M1(т)</t>
  </si>
  <si>
    <t>ТВ2_M2(т)</t>
  </si>
  <si>
    <t>ТВ2_M3(т)</t>
  </si>
  <si>
    <t>ТВ2_Q(Гкал)</t>
  </si>
  <si>
    <t>ТВ2_Tи(ч)</t>
  </si>
  <si>
    <t>Представитель теплоснабжающей организации</t>
  </si>
  <si>
    <t>Расчётные формулы</t>
  </si>
  <si>
    <t>Q=m1(h1-hхв)-m2(h2-hхв)</t>
  </si>
  <si>
    <t>ТВ1_t3(°C)</t>
  </si>
  <si>
    <t>ТВ1_tх(°C)</t>
  </si>
  <si>
    <t>ТВ1_tв(°C)</t>
  </si>
  <si>
    <t>ТВ1_Qг(Гкал)</t>
  </si>
  <si>
    <t>ТВ2_t3(°C)</t>
  </si>
  <si>
    <t>ТВ2_tх(°C)</t>
  </si>
  <si>
    <t>ТВ2_tв(°C)</t>
  </si>
  <si>
    <t>ТВ2_Qг(Гкал)</t>
  </si>
  <si>
    <t>М4,</t>
  </si>
  <si>
    <t>dT,</t>
  </si>
  <si>
    <t>Т3,</t>
  </si>
  <si>
    <t>Т4,</t>
  </si>
  <si>
    <t>СП 0</t>
  </si>
  <si>
    <t>Расчет по договору:</t>
  </si>
  <si>
    <t>368-71-07</t>
  </si>
  <si>
    <t>+</t>
  </si>
  <si>
    <t>-</t>
  </si>
  <si>
    <t>2</t>
  </si>
  <si>
    <t xml:space="preserve">Отчет о теплопотреблении по приборам УУТЭ за </t>
  </si>
  <si>
    <t>Расчет по среднему:</t>
  </si>
  <si>
    <t>Qг</t>
  </si>
  <si>
    <t>Катков А.Б</t>
  </si>
  <si>
    <t>21</t>
  </si>
  <si>
    <t>ул. Козлова д. 39 к. 3</t>
  </si>
  <si>
    <t>ТСЖ "Берёзка" ИТП №1</t>
  </si>
  <si>
    <t>СПТ 943 №12148</t>
  </si>
  <si>
    <t>Учёт(ТВ 1)</t>
  </si>
  <si>
    <t>Контроль(ТВ2)</t>
  </si>
  <si>
    <t>декабрь</t>
  </si>
  <si>
    <t>Qг,</t>
  </si>
  <si>
    <t>4,16,19,20,21</t>
  </si>
  <si>
    <t>4</t>
  </si>
  <si>
    <t>2,4,16,19,20,21</t>
  </si>
  <si>
    <t>2,4</t>
  </si>
  <si>
    <t>16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</si>
</sst>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:mm;@"/>
    <numFmt numFmtId="173" formatCode="0.0"/>
    <numFmt numFmtId="174" formatCode="mmmm\ yy"/>
    <numFmt numFmtId="175" formatCode="dd/mm/yy;@"/>
    <numFmt numFmtId="176" formatCode="dd\.mm\.yy\ hh:mm"/>
    <numFmt numFmtId="177" formatCode="0.000"/>
    <numFmt numFmtId="178" formatCode="0.0000"/>
    <numFmt numFmtId="179" formatCode="mmm/yyyy"/>
    <numFmt numFmtId="180" formatCode="0.######"/>
    <numFmt numFmtId="181" formatCode="0.#######"/>
    <numFmt numFmtId="182" formatCode="0.#####"/>
    <numFmt numFmtId="183" formatCode="0.####"/>
    <numFmt numFmtId="184" formatCode="0.###"/>
    <numFmt numFmtId="185" formatCode="0.##"/>
    <numFmt numFmtId="186" formatCode="0.000000"/>
    <numFmt numFmtId="187" formatCode="0.########"/>
    <numFmt numFmtId="188" formatCode="[$-FC19]d\ mmmm\ yyyy\ &quot;г.&quot;"/>
    <numFmt numFmtId="189" formatCode="0.00000"/>
    <numFmt numFmtId="190" formatCode="dd\.mm\.yyyy"/>
    <numFmt numFmtId="191" formatCode="dd\.mm\.yyyy\ hh:mm"/>
    <numFmt numFmtId="192" formatCode="0.0E+00"/>
    <numFmt numFmtId="193" formatCode="0E+00"/>
    <numFmt numFmtId="194" formatCode="0.000E+00"/>
    <numFmt numFmtId="195" formatCode="0.0000000"/>
    <numFmt numFmtId="196" formatCode="dd\.mm\.yyyy\ h:mm"/>
    <numFmt numFmtId="197" formatCode="#,###,##0"/>
    <numFmt numFmtId="198" formatCode="#,###,##0.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;[Red]0.00"/>
  </numFmts>
  <fonts count="50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 horizontal="center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/>
      <protection/>
    </xf>
    <xf numFmtId="2" fontId="0" fillId="0" borderId="0" xfId="0" applyNumberFormat="1" applyFont="1" applyBorder="1" applyAlignment="1">
      <alignment/>
    </xf>
    <xf numFmtId="172" fontId="0" fillId="0" borderId="0" xfId="53" applyNumberFormat="1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14" fontId="0" fillId="0" borderId="11" xfId="0" applyNumberFormat="1" applyFont="1" applyBorder="1" applyAlignment="1">
      <alignment horizontal="right"/>
    </xf>
    <xf numFmtId="14" fontId="0" fillId="0" borderId="12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14" fontId="0" fillId="0" borderId="0" xfId="53" applyNumberFormat="1" applyFont="1" applyFill="1" applyBorder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33" borderId="13" xfId="53" applyFont="1" applyFill="1" applyBorder="1" applyAlignment="1">
      <alignment horizontal="center"/>
      <protection/>
    </xf>
    <xf numFmtId="0" fontId="2" fillId="33" borderId="14" xfId="53" applyFont="1" applyFill="1" applyBorder="1" applyAlignment="1">
      <alignment horizontal="center"/>
      <protection/>
    </xf>
    <xf numFmtId="14" fontId="3" fillId="0" borderId="15" xfId="53" applyNumberFormat="1" applyFont="1" applyFill="1" applyBorder="1" applyAlignment="1">
      <alignment horizontal="left"/>
      <protection/>
    </xf>
    <xf numFmtId="0" fontId="0" fillId="33" borderId="16" xfId="53" applyFont="1" applyFill="1" applyBorder="1" applyAlignment="1">
      <alignment horizontal="center"/>
      <protection/>
    </xf>
    <xf numFmtId="0" fontId="0" fillId="33" borderId="17" xfId="53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12" fillId="0" borderId="0" xfId="44" applyNumberFormat="1" applyFont="1" applyFill="1" applyAlignment="1">
      <alignment/>
    </xf>
    <xf numFmtId="0" fontId="2" fillId="33" borderId="18" xfId="53" applyFont="1" applyFill="1" applyBorder="1" applyAlignment="1">
      <alignment horizontal="center"/>
      <protection/>
    </xf>
    <xf numFmtId="0" fontId="2" fillId="33" borderId="15" xfId="53" applyFont="1" applyFill="1" applyBorder="1" applyAlignment="1">
      <alignment horizontal="center"/>
      <protection/>
    </xf>
    <xf numFmtId="14" fontId="0" fillId="33" borderId="19" xfId="53" applyNumberFormat="1" applyFont="1" applyFill="1" applyBorder="1" applyAlignment="1">
      <alignment horizontal="center"/>
      <protection/>
    </xf>
    <xf numFmtId="2" fontId="0" fillId="33" borderId="20" xfId="53" applyNumberFormat="1" applyFont="1" applyFill="1" applyBorder="1" applyAlignment="1">
      <alignment horizontal="center"/>
      <protection/>
    </xf>
    <xf numFmtId="2" fontId="0" fillId="33" borderId="21" xfId="53" applyNumberFormat="1" applyFont="1" applyFill="1" applyBorder="1" applyAlignment="1">
      <alignment horizontal="center"/>
      <protection/>
    </xf>
    <xf numFmtId="2" fontId="0" fillId="33" borderId="22" xfId="53" applyNumberFormat="1" applyFont="1" applyFill="1" applyBorder="1" applyAlignment="1">
      <alignment horizontal="center"/>
      <protection/>
    </xf>
    <xf numFmtId="2" fontId="0" fillId="33" borderId="23" xfId="53" applyNumberFormat="1" applyFont="1" applyFill="1" applyBorder="1" applyAlignment="1">
      <alignment horizontal="center"/>
      <protection/>
    </xf>
    <xf numFmtId="2" fontId="0" fillId="33" borderId="19" xfId="53" applyNumberFormat="1" applyFont="1" applyFill="1" applyBorder="1" applyAlignment="1">
      <alignment horizontal="center"/>
      <protection/>
    </xf>
    <xf numFmtId="2" fontId="5" fillId="33" borderId="22" xfId="53" applyNumberFormat="1" applyFont="1" applyFill="1" applyBorder="1" applyAlignment="1">
      <alignment horizontal="center"/>
      <protection/>
    </xf>
    <xf numFmtId="2" fontId="0" fillId="0" borderId="22" xfId="0" applyNumberFormat="1" applyFont="1" applyBorder="1" applyAlignment="1">
      <alignment horizontal="center"/>
    </xf>
    <xf numFmtId="0" fontId="0" fillId="33" borderId="24" xfId="53" applyFont="1" applyFill="1" applyBorder="1" applyAlignment="1">
      <alignment horizontal="center"/>
      <protection/>
    </xf>
    <xf numFmtId="0" fontId="0" fillId="33" borderId="25" xfId="53" applyFont="1" applyFill="1" applyBorder="1" applyAlignment="1">
      <alignment horizontal="center"/>
      <protection/>
    </xf>
    <xf numFmtId="0" fontId="0" fillId="33" borderId="26" xfId="53" applyFont="1" applyFill="1" applyBorder="1" applyAlignment="1">
      <alignment horizontal="center"/>
      <protection/>
    </xf>
    <xf numFmtId="0" fontId="2" fillId="0" borderId="17" xfId="0" applyFont="1" applyBorder="1" applyAlignment="1">
      <alignment horizontal="center"/>
    </xf>
    <xf numFmtId="2" fontId="10" fillId="0" borderId="16" xfId="53" applyNumberFormat="1" applyFont="1" applyFill="1" applyBorder="1" applyAlignment="1">
      <alignment horizontal="center" vertical="center" wrapText="1"/>
      <protection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26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0" fillId="0" borderId="0" xfId="53" applyNumberFormat="1" applyFont="1" applyFill="1" applyBorder="1" applyAlignment="1">
      <alignment horizontal="center"/>
      <protection/>
    </xf>
    <xf numFmtId="196" fontId="5" fillId="0" borderId="0" xfId="44" applyNumberFormat="1" applyFont="1" applyFill="1" applyAlignment="1">
      <alignment/>
    </xf>
    <xf numFmtId="198" fontId="5" fillId="0" borderId="0" xfId="44" applyNumberFormat="1" applyFont="1" applyFill="1" applyAlignment="1">
      <alignment/>
    </xf>
    <xf numFmtId="2" fontId="0" fillId="0" borderId="23" xfId="0" applyNumberFormat="1" applyFont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175" fontId="3" fillId="0" borderId="0" xfId="53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10" fillId="0" borderId="32" xfId="53" applyNumberFormat="1" applyFont="1" applyFill="1" applyBorder="1" applyAlignment="1">
      <alignment horizontal="center" vertical="center"/>
      <protection/>
    </xf>
    <xf numFmtId="2" fontId="10" fillId="0" borderId="33" xfId="53" applyNumberFormat="1" applyFont="1" applyFill="1" applyBorder="1" applyAlignment="1">
      <alignment horizontal="center" vertical="center"/>
      <protection/>
    </xf>
    <xf numFmtId="2" fontId="10" fillId="0" borderId="34" xfId="0" applyNumberFormat="1" applyFont="1" applyBorder="1" applyAlignment="1">
      <alignment horizontal="center" wrapText="1"/>
    </xf>
    <xf numFmtId="2" fontId="10" fillId="0" borderId="35" xfId="0" applyNumberFormat="1" applyFont="1" applyBorder="1" applyAlignment="1">
      <alignment horizontal="center" wrapText="1"/>
    </xf>
    <xf numFmtId="2" fontId="10" fillId="0" borderId="36" xfId="0" applyNumberFormat="1" applyFont="1" applyBorder="1" applyAlignment="1">
      <alignment horizontal="center" wrapText="1"/>
    </xf>
    <xf numFmtId="14" fontId="3" fillId="0" borderId="37" xfId="53" applyNumberFormat="1" applyFont="1" applyFill="1" applyBorder="1" applyAlignment="1">
      <alignment horizontal="left"/>
      <protection/>
    </xf>
    <xf numFmtId="2" fontId="10" fillId="0" borderId="38" xfId="53" applyNumberFormat="1" applyFont="1" applyFill="1" applyBorder="1" applyAlignment="1">
      <alignment horizontal="center" vertical="center"/>
      <protection/>
    </xf>
    <xf numFmtId="2" fontId="10" fillId="0" borderId="39" xfId="53" applyNumberFormat="1" applyFont="1" applyFill="1" applyBorder="1" applyAlignment="1">
      <alignment horizontal="center" vertical="center"/>
      <protection/>
    </xf>
    <xf numFmtId="2" fontId="10" fillId="0" borderId="40" xfId="53" applyNumberFormat="1" applyFont="1" applyFill="1" applyBorder="1" applyAlignment="1">
      <alignment horizontal="center" vertical="center"/>
      <protection/>
    </xf>
    <xf numFmtId="2" fontId="10" fillId="0" borderId="41" xfId="53" applyNumberFormat="1" applyFont="1" applyFill="1" applyBorder="1" applyAlignment="1">
      <alignment horizontal="center" vertical="center"/>
      <protection/>
    </xf>
    <xf numFmtId="2" fontId="10" fillId="0" borderId="42" xfId="53" applyNumberFormat="1" applyFont="1" applyFill="1" applyBorder="1" applyAlignment="1">
      <alignment horizontal="center" vertical="center"/>
      <protection/>
    </xf>
    <xf numFmtId="2" fontId="10" fillId="0" borderId="35" xfId="53" applyNumberFormat="1" applyFont="1" applyFill="1" applyBorder="1" applyAlignment="1">
      <alignment horizontal="center" vertical="center"/>
      <protection/>
    </xf>
    <xf numFmtId="2" fontId="10" fillId="0" borderId="43" xfId="53" applyNumberFormat="1" applyFont="1" applyFill="1" applyBorder="1" applyAlignment="1">
      <alignment horizontal="center" vertical="center"/>
      <protection/>
    </xf>
    <xf numFmtId="2" fontId="0" fillId="33" borderId="30" xfId="53" applyNumberFormat="1" applyFont="1" applyFill="1" applyBorder="1" applyAlignment="1">
      <alignment horizontal="center"/>
      <protection/>
    </xf>
    <xf numFmtId="2" fontId="10" fillId="0" borderId="44" xfId="53" applyNumberFormat="1" applyFont="1" applyFill="1" applyBorder="1" applyAlignment="1">
      <alignment horizontal="center" vertical="center"/>
      <protection/>
    </xf>
    <xf numFmtId="2" fontId="2" fillId="0" borderId="35" xfId="0" applyNumberFormat="1" applyFont="1" applyFill="1" applyBorder="1" applyAlignment="1">
      <alignment horizontal="center" vertical="center" wrapText="1"/>
    </xf>
    <xf numFmtId="196" fontId="5" fillId="0" borderId="0" xfId="44" applyNumberFormat="1" applyFont="1" applyFill="1" applyAlignment="1">
      <alignment/>
    </xf>
    <xf numFmtId="198" fontId="5" fillId="0" borderId="0" xfId="44" applyNumberFormat="1" applyFont="1" applyFill="1" applyAlignment="1">
      <alignment/>
    </xf>
    <xf numFmtId="0" fontId="14" fillId="0" borderId="0" xfId="0" applyFont="1" applyFill="1" applyAlignment="1">
      <alignment/>
    </xf>
    <xf numFmtId="196" fontId="15" fillId="0" borderId="0" xfId="0" applyNumberFormat="1" applyFont="1" applyFill="1" applyAlignment="1">
      <alignment/>
    </xf>
    <xf numFmtId="197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9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75" fontId="13" fillId="0" borderId="45" xfId="53" applyNumberFormat="1" applyFont="1" applyFill="1" applyBorder="1" applyAlignment="1">
      <alignment horizontal="center" vertical="center" wrapText="1"/>
      <protection/>
    </xf>
    <xf numFmtId="175" fontId="13" fillId="0" borderId="46" xfId="53" applyNumberFormat="1" applyFont="1" applyFill="1" applyBorder="1" applyAlignment="1">
      <alignment horizontal="center" vertical="center" wrapText="1"/>
      <protection/>
    </xf>
    <xf numFmtId="175" fontId="13" fillId="0" borderId="19" xfId="53" applyNumberFormat="1" applyFont="1" applyFill="1" applyBorder="1" applyAlignment="1">
      <alignment horizontal="center" vertical="center" wrapText="1"/>
      <protection/>
    </xf>
    <xf numFmtId="175" fontId="13" fillId="0" borderId="23" xfId="53" applyNumberFormat="1" applyFont="1" applyFill="1" applyBorder="1" applyAlignment="1">
      <alignment horizontal="center" vertical="center" wrapText="1"/>
      <protection/>
    </xf>
    <xf numFmtId="175" fontId="3" fillId="0" borderId="47" xfId="53" applyNumberFormat="1" applyFont="1" applyFill="1" applyBorder="1" applyAlignment="1">
      <alignment horizontal="center" vertical="center" wrapText="1"/>
      <protection/>
    </xf>
    <xf numFmtId="175" fontId="3" fillId="0" borderId="48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14" fontId="9" fillId="0" borderId="12" xfId="0" applyNumberFormat="1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1" fillId="0" borderId="32" xfId="0" applyFont="1" applyBorder="1" applyAlignment="1">
      <alignment horizontal="center"/>
    </xf>
    <xf numFmtId="14" fontId="0" fillId="33" borderId="15" xfId="53" applyNumberFormat="1" applyFont="1" applyFill="1" applyBorder="1" applyAlignment="1">
      <alignment horizontal="center"/>
      <protection/>
    </xf>
    <xf numFmtId="14" fontId="0" fillId="33" borderId="16" xfId="53" applyNumberFormat="1" applyFont="1" applyFill="1" applyBorder="1" applyAlignment="1">
      <alignment horizontal="center"/>
      <protection/>
    </xf>
    <xf numFmtId="172" fontId="0" fillId="0" borderId="0" xfId="53" applyNumberFormat="1" applyFont="1" applyFill="1" applyBorder="1" applyAlignment="1">
      <alignment horizontal="center"/>
      <protection/>
    </xf>
    <xf numFmtId="0" fontId="2" fillId="0" borderId="34" xfId="0" applyFont="1" applyBorder="1" applyAlignment="1">
      <alignment horizontal="center"/>
    </xf>
    <xf numFmtId="172" fontId="2" fillId="0" borderId="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pane xSplit="1" topLeftCell="AD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14.421875" style="104" bestFit="1" customWidth="1"/>
    <col min="2" max="2" width="4.140625" style="104" customWidth="1"/>
    <col min="3" max="3" width="11.140625" style="104" customWidth="1"/>
    <col min="4" max="11" width="8.140625" style="104" customWidth="1"/>
    <col min="12" max="18" width="13.140625" style="104" customWidth="1"/>
    <col min="19" max="19" width="7.140625" style="104" customWidth="1"/>
    <col min="20" max="20" width="13.140625" style="104" customWidth="1"/>
    <col min="21" max="21" width="4.140625" style="104" customWidth="1"/>
    <col min="22" max="22" width="11.140625" style="104" customWidth="1"/>
    <col min="23" max="30" width="8.140625" style="104" customWidth="1"/>
    <col min="31" max="37" width="13.140625" style="104" customWidth="1"/>
    <col min="38" max="38" width="7.140625" style="104" customWidth="1"/>
    <col min="39" max="39" width="13.140625" style="104" customWidth="1"/>
    <col min="40" max="16384" width="9.140625" style="104" customWidth="1"/>
  </cols>
  <sheetData>
    <row r="1" spans="1:39" ht="12.75">
      <c r="A1" s="99" t="s">
        <v>28</v>
      </c>
      <c r="B1" s="99" t="s">
        <v>31</v>
      </c>
      <c r="C1" s="99" t="s">
        <v>32</v>
      </c>
      <c r="D1" s="99" t="s">
        <v>33</v>
      </c>
      <c r="E1" s="99" t="s">
        <v>34</v>
      </c>
      <c r="F1" s="99" t="s">
        <v>35</v>
      </c>
      <c r="G1" s="99" t="s">
        <v>36</v>
      </c>
      <c r="H1" s="99" t="s">
        <v>37</v>
      </c>
      <c r="I1" s="99" t="s">
        <v>64</v>
      </c>
      <c r="J1" s="99" t="s">
        <v>65</v>
      </c>
      <c r="K1" s="99" t="s">
        <v>66</v>
      </c>
      <c r="L1" s="99" t="s">
        <v>38</v>
      </c>
      <c r="M1" s="99" t="s">
        <v>39</v>
      </c>
      <c r="N1" s="99" t="s">
        <v>40</v>
      </c>
      <c r="O1" s="99" t="s">
        <v>41</v>
      </c>
      <c r="P1" s="99" t="s">
        <v>42</v>
      </c>
      <c r="Q1" s="99" t="s">
        <v>43</v>
      </c>
      <c r="R1" s="99" t="s">
        <v>44</v>
      </c>
      <c r="S1" s="99" t="s">
        <v>45</v>
      </c>
      <c r="T1" s="99" t="s">
        <v>67</v>
      </c>
      <c r="U1" s="99" t="s">
        <v>46</v>
      </c>
      <c r="V1" s="99" t="s">
        <v>47</v>
      </c>
      <c r="W1" s="99" t="s">
        <v>48</v>
      </c>
      <c r="X1" s="99" t="s">
        <v>49</v>
      </c>
      <c r="Y1" s="99" t="s">
        <v>50</v>
      </c>
      <c r="Z1" s="99" t="s">
        <v>51</v>
      </c>
      <c r="AA1" s="99" t="s">
        <v>52</v>
      </c>
      <c r="AB1" s="99" t="s">
        <v>68</v>
      </c>
      <c r="AC1" s="99" t="s">
        <v>69</v>
      </c>
      <c r="AD1" s="99" t="s">
        <v>70</v>
      </c>
      <c r="AE1" s="99" t="s">
        <v>53</v>
      </c>
      <c r="AF1" s="99" t="s">
        <v>54</v>
      </c>
      <c r="AG1" s="99" t="s">
        <v>55</v>
      </c>
      <c r="AH1" s="99" t="s">
        <v>56</v>
      </c>
      <c r="AI1" s="99" t="s">
        <v>57</v>
      </c>
      <c r="AJ1" s="99" t="s">
        <v>58</v>
      </c>
      <c r="AK1" s="99" t="s">
        <v>59</v>
      </c>
      <c r="AL1" s="99" t="s">
        <v>60</v>
      </c>
      <c r="AM1" s="99" t="s">
        <v>71</v>
      </c>
    </row>
    <row r="2" spans="1:39" ht="12.75">
      <c r="A2" s="100">
        <v>41601</v>
      </c>
      <c r="B2" s="101">
        <v>0</v>
      </c>
      <c r="C2" s="102" t="s">
        <v>86</v>
      </c>
      <c r="D2" s="103">
        <v>7.90000009536743</v>
      </c>
      <c r="E2" s="103">
        <v>3.40000009536743</v>
      </c>
      <c r="F2" s="103">
        <v>66.7733688354492</v>
      </c>
      <c r="G2" s="103">
        <v>40.5919036865234</v>
      </c>
      <c r="H2" s="103">
        <v>26.1814651489258</v>
      </c>
      <c r="I2" s="103">
        <v>0</v>
      </c>
      <c r="J2" s="103">
        <v>0</v>
      </c>
      <c r="K2" s="103">
        <v>0</v>
      </c>
      <c r="L2" s="103">
        <v>57.3730125427246</v>
      </c>
      <c r="M2" s="103">
        <v>48.1170082092285</v>
      </c>
      <c r="N2" s="103">
        <v>8.51479911804199</v>
      </c>
      <c r="O2" s="103">
        <v>56.2208442687988</v>
      </c>
      <c r="P2" s="103">
        <v>47.7387733459473</v>
      </c>
      <c r="Q2" s="103">
        <v>8.51538944244385</v>
      </c>
      <c r="R2" s="103">
        <v>1.82204842567444</v>
      </c>
      <c r="S2" s="103">
        <v>24</v>
      </c>
      <c r="T2" s="103">
        <v>-0.000931942951865494</v>
      </c>
      <c r="U2" s="101">
        <v>0</v>
      </c>
      <c r="V2" s="102"/>
      <c r="W2" s="103">
        <v>6</v>
      </c>
      <c r="X2" s="103">
        <v>5</v>
      </c>
      <c r="Y2" s="103">
        <v>67.7337493896484</v>
      </c>
      <c r="Z2" s="103">
        <v>51.6031761169434</v>
      </c>
      <c r="AA2" s="103">
        <v>16.1305732727051</v>
      </c>
      <c r="AB2" s="103">
        <v>0</v>
      </c>
      <c r="AC2" s="103">
        <v>0</v>
      </c>
      <c r="AD2" s="103">
        <v>0</v>
      </c>
      <c r="AE2" s="103">
        <v>25.6944999694824</v>
      </c>
      <c r="AF2" s="103">
        <v>16.3358001708984</v>
      </c>
      <c r="AG2" s="103">
        <v>9.0302619934082</v>
      </c>
      <c r="AH2" s="103">
        <v>25.1626586914062</v>
      </c>
      <c r="AI2" s="103">
        <v>16.1317672729492</v>
      </c>
      <c r="AJ2" s="103">
        <v>9.03088665008545</v>
      </c>
      <c r="AK2" s="103">
        <v>0.872543692588806</v>
      </c>
      <c r="AL2" s="103">
        <v>24</v>
      </c>
      <c r="AM2" s="103">
        <v>-0.00098835991229862</v>
      </c>
    </row>
    <row r="3" spans="1:39" ht="12.75">
      <c r="A3" s="100">
        <v>41602</v>
      </c>
      <c r="B3" s="101">
        <v>0</v>
      </c>
      <c r="C3" s="102" t="s">
        <v>86</v>
      </c>
      <c r="D3" s="103">
        <v>7.90000009536743</v>
      </c>
      <c r="E3" s="103">
        <v>3.40000009536743</v>
      </c>
      <c r="F3" s="103">
        <v>67.8974761962891</v>
      </c>
      <c r="G3" s="103">
        <v>41.2316665649414</v>
      </c>
      <c r="H3" s="103">
        <v>26.6658096313477</v>
      </c>
      <c r="I3" s="103">
        <v>0</v>
      </c>
      <c r="J3" s="103">
        <v>0</v>
      </c>
      <c r="K3" s="103">
        <v>0</v>
      </c>
      <c r="L3" s="103">
        <v>63.7730140686035</v>
      </c>
      <c r="M3" s="103">
        <v>51.8770065307617</v>
      </c>
      <c r="N3" s="103">
        <v>11.0082845687866</v>
      </c>
      <c r="O3" s="103">
        <v>62.4525985717773</v>
      </c>
      <c r="P3" s="103">
        <v>51.4562301635742</v>
      </c>
      <c r="Q3" s="103">
        <v>11.0090484619141</v>
      </c>
      <c r="R3" s="103">
        <v>2.12430667877197</v>
      </c>
      <c r="S3" s="103">
        <v>24</v>
      </c>
      <c r="T3" s="103">
        <v>-0.00120485434308648</v>
      </c>
      <c r="U3" s="101">
        <v>0</v>
      </c>
      <c r="V3" s="102"/>
      <c r="W3" s="103">
        <v>6</v>
      </c>
      <c r="X3" s="103">
        <v>5</v>
      </c>
      <c r="Y3" s="103">
        <v>68.7910461425781</v>
      </c>
      <c r="Z3" s="103">
        <v>52.6797866821289</v>
      </c>
      <c r="AA3" s="103">
        <v>16.1112594604492</v>
      </c>
      <c r="AB3" s="103">
        <v>0</v>
      </c>
      <c r="AC3" s="103">
        <v>0</v>
      </c>
      <c r="AD3" s="103">
        <v>0</v>
      </c>
      <c r="AE3" s="103">
        <v>28.0389957427979</v>
      </c>
      <c r="AF3" s="103">
        <v>16.037899017334</v>
      </c>
      <c r="AG3" s="103">
        <v>11.6117467880249</v>
      </c>
      <c r="AH3" s="103">
        <v>27.4420604705811</v>
      </c>
      <c r="AI3" s="103">
        <v>15.8295049667358</v>
      </c>
      <c r="AJ3" s="103">
        <v>11.6125526428223</v>
      </c>
      <c r="AK3" s="103">
        <v>1.05461835861206</v>
      </c>
      <c r="AL3" s="103">
        <v>24</v>
      </c>
      <c r="AM3" s="103">
        <v>-0.00127090339083225</v>
      </c>
    </row>
    <row r="4" spans="1:39" ht="12.75">
      <c r="A4" s="100">
        <v>41603</v>
      </c>
      <c r="B4" s="101">
        <v>0</v>
      </c>
      <c r="C4" s="102" t="s">
        <v>86</v>
      </c>
      <c r="D4" s="103">
        <v>7.90000009536743</v>
      </c>
      <c r="E4" s="103">
        <v>3.40000009536743</v>
      </c>
      <c r="F4" s="103">
        <v>69.9823379516602</v>
      </c>
      <c r="G4" s="103">
        <v>42.16015625</v>
      </c>
      <c r="H4" s="103">
        <v>27.8221817016602</v>
      </c>
      <c r="I4" s="103">
        <v>0</v>
      </c>
      <c r="J4" s="103">
        <v>0</v>
      </c>
      <c r="K4" s="103">
        <v>0</v>
      </c>
      <c r="L4" s="103">
        <v>69.3560104370117</v>
      </c>
      <c r="M4" s="103">
        <v>59.0300140380859</v>
      </c>
      <c r="N4" s="103">
        <v>9.34692001342773</v>
      </c>
      <c r="O4" s="103">
        <v>67.8378372192383</v>
      </c>
      <c r="P4" s="103">
        <v>58.5295639038086</v>
      </c>
      <c r="Q4" s="103">
        <v>9.34756755828857</v>
      </c>
      <c r="R4" s="103">
        <v>2.28705215454102</v>
      </c>
      <c r="S4" s="103">
        <v>24</v>
      </c>
      <c r="T4" s="103">
        <v>-0.00102301815059036</v>
      </c>
      <c r="U4" s="101">
        <v>0</v>
      </c>
      <c r="V4" s="102"/>
      <c r="W4" s="103">
        <v>6</v>
      </c>
      <c r="X4" s="103">
        <v>5</v>
      </c>
      <c r="Y4" s="103">
        <v>71.0149307250977</v>
      </c>
      <c r="Z4" s="103">
        <v>53.4771575927734</v>
      </c>
      <c r="AA4" s="103">
        <v>17.5377731323242</v>
      </c>
      <c r="AB4" s="103">
        <v>0</v>
      </c>
      <c r="AC4" s="103">
        <v>0</v>
      </c>
      <c r="AD4" s="103">
        <v>0</v>
      </c>
      <c r="AE4" s="103">
        <v>26.4679985046387</v>
      </c>
      <c r="AF4" s="103">
        <v>16.1915969848633</v>
      </c>
      <c r="AG4" s="103">
        <v>9.89502620697021</v>
      </c>
      <c r="AH4" s="103">
        <v>25.8707485198975</v>
      </c>
      <c r="AI4" s="103">
        <v>15.9750366210938</v>
      </c>
      <c r="AJ4" s="103">
        <v>9.89571189880371</v>
      </c>
      <c r="AK4" s="103">
        <v>0.983641505241394</v>
      </c>
      <c r="AL4" s="103">
        <v>24</v>
      </c>
      <c r="AM4" s="103">
        <v>-0.00108300847932696</v>
      </c>
    </row>
    <row r="5" spans="1:39" ht="12.75">
      <c r="A5" s="100">
        <v>41604</v>
      </c>
      <c r="B5" s="101">
        <v>0</v>
      </c>
      <c r="C5" s="102" t="s">
        <v>86</v>
      </c>
      <c r="D5" s="103">
        <v>7.90000009536743</v>
      </c>
      <c r="E5" s="103">
        <v>3.40000009536743</v>
      </c>
      <c r="F5" s="103">
        <v>75.3933258056641</v>
      </c>
      <c r="G5" s="103">
        <v>41.0833168029785</v>
      </c>
      <c r="H5" s="103">
        <v>34.3100090026855</v>
      </c>
      <c r="I5" s="103">
        <v>0</v>
      </c>
      <c r="J5" s="103">
        <v>0</v>
      </c>
      <c r="K5" s="103">
        <v>0</v>
      </c>
      <c r="L5" s="103">
        <v>58.9550018310547</v>
      </c>
      <c r="M5" s="103">
        <v>50.0470123291016</v>
      </c>
      <c r="N5" s="103">
        <v>7.83566188812256</v>
      </c>
      <c r="O5" s="103">
        <v>57.4779891967773</v>
      </c>
      <c r="P5" s="103">
        <v>49.6436882019043</v>
      </c>
      <c r="Q5" s="103">
        <v>7.83620548248291</v>
      </c>
      <c r="R5" s="103">
        <v>2.29910111427307</v>
      </c>
      <c r="S5" s="103">
        <v>24</v>
      </c>
      <c r="T5" s="103">
        <v>-0.000857611536048353</v>
      </c>
      <c r="U5" s="101">
        <v>0</v>
      </c>
      <c r="V5" s="102"/>
      <c r="W5" s="103">
        <v>6</v>
      </c>
      <c r="X5" s="103">
        <v>5</v>
      </c>
      <c r="Y5" s="103">
        <v>73.8515167236328</v>
      </c>
      <c r="Z5" s="103">
        <v>48.180061340332</v>
      </c>
      <c r="AA5" s="103">
        <v>25.6714553833008</v>
      </c>
      <c r="AB5" s="103">
        <v>0</v>
      </c>
      <c r="AC5" s="103">
        <v>0</v>
      </c>
      <c r="AD5" s="103">
        <v>0</v>
      </c>
      <c r="AE5" s="103">
        <v>16.4755001068115</v>
      </c>
      <c r="AF5" s="103">
        <v>7.87370014190674</v>
      </c>
      <c r="AG5" s="103">
        <v>8.28878974914551</v>
      </c>
      <c r="AH5" s="103">
        <v>16.0765247344971</v>
      </c>
      <c r="AI5" s="103">
        <v>7.78715991973877</v>
      </c>
      <c r="AJ5" s="103">
        <v>8.2893648147583</v>
      </c>
      <c r="AK5" s="103">
        <v>0.812636375427246</v>
      </c>
      <c r="AL5" s="103">
        <v>24</v>
      </c>
      <c r="AM5" s="103">
        <v>-0.000907206209376454</v>
      </c>
    </row>
    <row r="6" spans="1:39" ht="12.75">
      <c r="A6" s="100">
        <v>41605</v>
      </c>
      <c r="B6" s="101">
        <v>0</v>
      </c>
      <c r="C6" s="102" t="s">
        <v>94</v>
      </c>
      <c r="D6" s="103">
        <v>7.90000009536743</v>
      </c>
      <c r="E6" s="103">
        <v>3.40000009536743</v>
      </c>
      <c r="F6" s="103">
        <v>76.7131576538086</v>
      </c>
      <c r="G6" s="103">
        <v>42.102294921875</v>
      </c>
      <c r="H6" s="103">
        <v>34.6108627319336</v>
      </c>
      <c r="I6" s="103">
        <v>0</v>
      </c>
      <c r="J6" s="103">
        <v>0</v>
      </c>
      <c r="K6" s="103">
        <v>0</v>
      </c>
      <c r="L6" s="103">
        <v>6.47800064086914</v>
      </c>
      <c r="M6" s="103">
        <v>5.24602746963501</v>
      </c>
      <c r="N6" s="103">
        <v>1.20639050006866</v>
      </c>
      <c r="O6" s="103">
        <v>6.31057500839233</v>
      </c>
      <c r="P6" s="103">
        <v>5.20165634155273</v>
      </c>
      <c r="Q6" s="103">
        <v>1.1089174747467</v>
      </c>
      <c r="R6" s="103">
        <v>3.50727367401123</v>
      </c>
      <c r="S6" s="103">
        <v>24</v>
      </c>
      <c r="T6" s="103">
        <v>-0.000121362376376055</v>
      </c>
      <c r="U6" s="101">
        <v>0</v>
      </c>
      <c r="V6" s="102" t="s">
        <v>95</v>
      </c>
      <c r="W6" s="103">
        <v>6</v>
      </c>
      <c r="X6" s="103">
        <v>5</v>
      </c>
      <c r="Y6" s="103">
        <v>41.4339485168457</v>
      </c>
      <c r="Z6" s="103">
        <v>31.8552551269531</v>
      </c>
      <c r="AA6" s="103">
        <v>9.57869338989258</v>
      </c>
      <c r="AB6" s="103">
        <v>0</v>
      </c>
      <c r="AC6" s="103">
        <v>0</v>
      </c>
      <c r="AD6" s="103">
        <v>0</v>
      </c>
      <c r="AE6" s="103">
        <v>13.4109992980957</v>
      </c>
      <c r="AF6" s="103">
        <v>4.92080020904541</v>
      </c>
      <c r="AG6" s="103">
        <v>8.39543342590332</v>
      </c>
      <c r="AH6" s="103">
        <v>13.2921943664551</v>
      </c>
      <c r="AI6" s="103">
        <v>4.89618158340454</v>
      </c>
      <c r="AJ6" s="103">
        <v>8.39601421356201</v>
      </c>
      <c r="AK6" s="103">
        <v>0.393951207399368</v>
      </c>
      <c r="AL6" s="103">
        <v>24</v>
      </c>
      <c r="AM6" s="103">
        <v>-0.000918878300581127</v>
      </c>
    </row>
    <row r="7" spans="1:39" ht="12.75">
      <c r="A7" s="100">
        <v>41606</v>
      </c>
      <c r="B7" s="101">
        <v>0</v>
      </c>
      <c r="C7" s="102" t="s">
        <v>96</v>
      </c>
      <c r="D7" s="103">
        <v>7.90000009536743</v>
      </c>
      <c r="E7" s="103">
        <v>3.40000009536743</v>
      </c>
      <c r="F7" s="103">
        <v>71.6221542358398</v>
      </c>
      <c r="G7" s="103">
        <v>38.0520515441895</v>
      </c>
      <c r="H7" s="103">
        <v>33.5701026916504</v>
      </c>
      <c r="I7" s="103">
        <v>0</v>
      </c>
      <c r="J7" s="103">
        <v>0</v>
      </c>
      <c r="K7" s="103">
        <v>0</v>
      </c>
      <c r="L7" s="103">
        <v>39.8740081787109</v>
      </c>
      <c r="M7" s="103">
        <v>33.3343086242676</v>
      </c>
      <c r="N7" s="103">
        <v>5.92277193069458</v>
      </c>
      <c r="O7" s="103">
        <v>38.9636650085449</v>
      </c>
      <c r="P7" s="103">
        <v>33.1022415161133</v>
      </c>
      <c r="Q7" s="103">
        <v>5.86846780776978</v>
      </c>
      <c r="R7" s="103">
        <v>2.2553391456604</v>
      </c>
      <c r="S7" s="103">
        <v>24</v>
      </c>
      <c r="T7" s="103">
        <v>-0.000642257975414395</v>
      </c>
      <c r="U7" s="101">
        <v>0</v>
      </c>
      <c r="V7" s="102" t="s">
        <v>97</v>
      </c>
      <c r="W7" s="103">
        <v>6</v>
      </c>
      <c r="X7" s="103">
        <v>5</v>
      </c>
      <c r="Y7" s="103">
        <v>63.8036880493164</v>
      </c>
      <c r="Z7" s="103">
        <v>46.1095581054687</v>
      </c>
      <c r="AA7" s="103">
        <v>17.6941299438477</v>
      </c>
      <c r="AB7" s="103">
        <v>0</v>
      </c>
      <c r="AC7" s="103">
        <v>0</v>
      </c>
      <c r="AD7" s="103">
        <v>0</v>
      </c>
      <c r="AE7" s="103">
        <v>19.4325008392334</v>
      </c>
      <c r="AF7" s="103">
        <v>8.54679870605469</v>
      </c>
      <c r="AG7" s="103">
        <v>10.6003742218018</v>
      </c>
      <c r="AH7" s="103">
        <v>19.0601463317871</v>
      </c>
      <c r="AI7" s="103">
        <v>8.45903587341309</v>
      </c>
      <c r="AJ7" s="103">
        <v>10.6011114120483</v>
      </c>
      <c r="AK7" s="103">
        <v>0.824883580207825</v>
      </c>
      <c r="AL7" s="103">
        <v>24</v>
      </c>
      <c r="AM7" s="103">
        <v>-0.00116020883433521</v>
      </c>
    </row>
    <row r="8" spans="1:39" ht="12.75">
      <c r="A8" s="100">
        <v>41607</v>
      </c>
      <c r="B8" s="101">
        <v>0</v>
      </c>
      <c r="C8" s="102" t="s">
        <v>94</v>
      </c>
      <c r="D8" s="103">
        <v>7.90000009536743</v>
      </c>
      <c r="E8" s="103">
        <v>3.40000009536743</v>
      </c>
      <c r="F8" s="103">
        <v>74.8025588989258</v>
      </c>
      <c r="G8" s="103">
        <v>38.7120971679687</v>
      </c>
      <c r="H8" s="103">
        <v>36.090461730957</v>
      </c>
      <c r="I8" s="103">
        <v>0</v>
      </c>
      <c r="J8" s="103">
        <v>0</v>
      </c>
      <c r="K8" s="103">
        <v>0</v>
      </c>
      <c r="L8" s="103">
        <v>41.1670074462891</v>
      </c>
      <c r="M8" s="103">
        <v>32.7956695556641</v>
      </c>
      <c r="N8" s="103">
        <v>8.04021835327148</v>
      </c>
      <c r="O8" s="103">
        <v>40.1502990722656</v>
      </c>
      <c r="P8" s="103">
        <v>32.5591201782227</v>
      </c>
      <c r="Q8" s="103">
        <v>7.59117889404297</v>
      </c>
      <c r="R8" s="103">
        <v>4.27336883544922</v>
      </c>
      <c r="S8" s="103">
        <v>24</v>
      </c>
      <c r="T8" s="103">
        <v>-0.000830795150250196</v>
      </c>
      <c r="U8" s="101">
        <v>0</v>
      </c>
      <c r="V8" s="102" t="s">
        <v>95</v>
      </c>
      <c r="W8" s="103">
        <v>6</v>
      </c>
      <c r="X8" s="103">
        <v>5</v>
      </c>
      <c r="Y8" s="103">
        <v>70.0507583618164</v>
      </c>
      <c r="Z8" s="103">
        <v>45.7508544921875</v>
      </c>
      <c r="AA8" s="103">
        <v>24.2999038696289</v>
      </c>
      <c r="AB8" s="103">
        <v>0</v>
      </c>
      <c r="AC8" s="103">
        <v>0</v>
      </c>
      <c r="AD8" s="103">
        <v>0</v>
      </c>
      <c r="AE8" s="103">
        <v>16.0319995880127</v>
      </c>
      <c r="AF8" s="103">
        <v>6.75460004806519</v>
      </c>
      <c r="AG8" s="103">
        <v>8.98270797729492</v>
      </c>
      <c r="AH8" s="103">
        <v>15.6687774658203</v>
      </c>
      <c r="AI8" s="103">
        <v>6.68544721603394</v>
      </c>
      <c r="AJ8" s="103">
        <v>8.98332977294922</v>
      </c>
      <c r="AK8" s="103">
        <v>0.790910422801971</v>
      </c>
      <c r="AL8" s="103">
        <v>24</v>
      </c>
      <c r="AM8" s="103">
        <v>-0.000983155448921025</v>
      </c>
    </row>
    <row r="9" spans="1:39" ht="12.75">
      <c r="A9" s="100">
        <v>41608</v>
      </c>
      <c r="B9" s="101">
        <v>0</v>
      </c>
      <c r="C9" s="102"/>
      <c r="D9" s="103">
        <v>7.90000009536743</v>
      </c>
      <c r="E9" s="103">
        <v>3.40000009536743</v>
      </c>
      <c r="F9" s="103">
        <v>75.0463409423828</v>
      </c>
      <c r="G9" s="103">
        <v>41.397289276123</v>
      </c>
      <c r="H9" s="103">
        <v>33.6490516662598</v>
      </c>
      <c r="I9" s="103">
        <v>0</v>
      </c>
      <c r="J9" s="103">
        <v>0</v>
      </c>
      <c r="K9" s="103">
        <v>0</v>
      </c>
      <c r="L9" s="103">
        <v>67.4800109863281</v>
      </c>
      <c r="M9" s="103">
        <v>55.7570114135742</v>
      </c>
      <c r="N9" s="103">
        <v>10.5020351409912</v>
      </c>
      <c r="O9" s="103">
        <v>65.8037109375</v>
      </c>
      <c r="P9" s="103">
        <v>55.3009452819824</v>
      </c>
      <c r="Q9" s="103">
        <v>10.5027637481689</v>
      </c>
      <c r="R9" s="103">
        <v>2.65486931800842</v>
      </c>
      <c r="S9" s="103">
        <v>24</v>
      </c>
      <c r="T9" s="103">
        <v>-0.00114944542292506</v>
      </c>
      <c r="U9" s="101">
        <v>0</v>
      </c>
      <c r="V9" s="102"/>
      <c r="W9" s="103">
        <v>6</v>
      </c>
      <c r="X9" s="103">
        <v>5</v>
      </c>
      <c r="Y9" s="103">
        <v>75.9267959594727</v>
      </c>
      <c r="Z9" s="103">
        <v>48.6551971435547</v>
      </c>
      <c r="AA9" s="103">
        <v>27.271598815918</v>
      </c>
      <c r="AB9" s="103">
        <v>0</v>
      </c>
      <c r="AC9" s="103">
        <v>0</v>
      </c>
      <c r="AD9" s="103">
        <v>0</v>
      </c>
      <c r="AE9" s="103">
        <v>19.4155006408691</v>
      </c>
      <c r="AF9" s="103">
        <v>8.64620018005371</v>
      </c>
      <c r="AG9" s="103">
        <v>10.3713417053223</v>
      </c>
      <c r="AH9" s="103">
        <v>18.921329498291</v>
      </c>
      <c r="AI9" s="103">
        <v>8.54926872253418</v>
      </c>
      <c r="AJ9" s="103">
        <v>10.3720617294312</v>
      </c>
      <c r="AK9" s="103">
        <v>1.02138781547546</v>
      </c>
      <c r="AL9" s="103">
        <v>24</v>
      </c>
      <c r="AM9" s="103">
        <v>-0.00113514100667089</v>
      </c>
    </row>
    <row r="10" spans="1:39" ht="12.75">
      <c r="A10" s="100">
        <v>41609</v>
      </c>
      <c r="B10" s="101">
        <v>0</v>
      </c>
      <c r="C10" s="102"/>
      <c r="D10" s="103">
        <v>7.90000009536743</v>
      </c>
      <c r="E10" s="103">
        <v>3.40000009536743</v>
      </c>
      <c r="F10" s="103">
        <v>75.4256362915039</v>
      </c>
      <c r="G10" s="103">
        <v>41.0349464416504</v>
      </c>
      <c r="H10" s="103">
        <v>34.3906898498535</v>
      </c>
      <c r="I10" s="103">
        <v>0</v>
      </c>
      <c r="J10" s="103">
        <v>0</v>
      </c>
      <c r="K10" s="103">
        <v>0</v>
      </c>
      <c r="L10" s="103">
        <v>62.1440086364746</v>
      </c>
      <c r="M10" s="103">
        <v>49.7869987487793</v>
      </c>
      <c r="N10" s="103">
        <v>11.1985883712769</v>
      </c>
      <c r="O10" s="103">
        <v>60.5860977172852</v>
      </c>
      <c r="P10" s="103">
        <v>49.3867378234863</v>
      </c>
      <c r="Q10" s="103">
        <v>11.1993656158447</v>
      </c>
      <c r="R10" s="103">
        <v>2.54852628707886</v>
      </c>
      <c r="S10" s="103">
        <v>24</v>
      </c>
      <c r="T10" s="103">
        <v>-0.00122568313963711</v>
      </c>
      <c r="U10" s="101">
        <v>0</v>
      </c>
      <c r="V10" s="102"/>
      <c r="W10" s="103">
        <v>6</v>
      </c>
      <c r="X10" s="103">
        <v>5</v>
      </c>
      <c r="Y10" s="103">
        <v>76.4261474609375</v>
      </c>
      <c r="Z10" s="103">
        <v>49.9176483154297</v>
      </c>
      <c r="AA10" s="103">
        <v>26.5084991455078</v>
      </c>
      <c r="AB10" s="103">
        <v>0</v>
      </c>
      <c r="AC10" s="103">
        <v>0</v>
      </c>
      <c r="AD10" s="103">
        <v>0</v>
      </c>
      <c r="AE10" s="103">
        <v>19.9154968261719</v>
      </c>
      <c r="AF10" s="103">
        <v>8.40219974517822</v>
      </c>
      <c r="AG10" s="103">
        <v>11.0989170074463</v>
      </c>
      <c r="AH10" s="103">
        <v>19.4025802612305</v>
      </c>
      <c r="AI10" s="103">
        <v>8.30289363861084</v>
      </c>
      <c r="AJ10" s="103">
        <v>11.0996856689453</v>
      </c>
      <c r="AK10" s="103">
        <v>1.0692024230957</v>
      </c>
      <c r="AL10" s="103">
        <v>24</v>
      </c>
      <c r="AM10" s="103">
        <v>-0.00121477397624403</v>
      </c>
    </row>
    <row r="11" spans="1:39" ht="12.75">
      <c r="A11" s="100">
        <v>41610</v>
      </c>
      <c r="B11" s="101">
        <v>0</v>
      </c>
      <c r="C11" s="102"/>
      <c r="D11" s="103">
        <v>7.90000009536743</v>
      </c>
      <c r="E11" s="103">
        <v>3.40000009536743</v>
      </c>
      <c r="F11" s="103">
        <v>75.2136611938477</v>
      </c>
      <c r="G11" s="103">
        <v>41.8370018005371</v>
      </c>
      <c r="H11" s="103">
        <v>33.3766593933105</v>
      </c>
      <c r="I11" s="103">
        <v>0</v>
      </c>
      <c r="J11" s="103">
        <v>0</v>
      </c>
      <c r="K11" s="103">
        <v>0</v>
      </c>
      <c r="L11" s="103">
        <v>67.4930191040039</v>
      </c>
      <c r="M11" s="103">
        <v>55.9100112915039</v>
      </c>
      <c r="N11" s="103">
        <v>10.3660268783569</v>
      </c>
      <c r="O11" s="103">
        <v>65.8095397949219</v>
      </c>
      <c r="P11" s="103">
        <v>55.4427909851074</v>
      </c>
      <c r="Q11" s="103">
        <v>10.3667459487915</v>
      </c>
      <c r="R11" s="103">
        <v>2.63610529899597</v>
      </c>
      <c r="S11" s="103">
        <v>24</v>
      </c>
      <c r="T11" s="103">
        <v>-0.00113455939572304</v>
      </c>
      <c r="U11" s="101">
        <v>0</v>
      </c>
      <c r="V11" s="102"/>
      <c r="W11" s="103">
        <v>6</v>
      </c>
      <c r="X11" s="103">
        <v>5</v>
      </c>
      <c r="Y11" s="103">
        <v>76.1795349121094</v>
      </c>
      <c r="Z11" s="103">
        <v>48.8176879882812</v>
      </c>
      <c r="AA11" s="103">
        <v>27.3618469238281</v>
      </c>
      <c r="AB11" s="103">
        <v>0</v>
      </c>
      <c r="AC11" s="103">
        <v>0</v>
      </c>
      <c r="AD11" s="103">
        <v>0</v>
      </c>
      <c r="AE11" s="103">
        <v>18.9839973449707</v>
      </c>
      <c r="AF11" s="103">
        <v>8.20599937438965</v>
      </c>
      <c r="AG11" s="103">
        <v>10.3835353851318</v>
      </c>
      <c r="AH11" s="103">
        <v>18.4979019165039</v>
      </c>
      <c r="AI11" s="103">
        <v>8.11364650726318</v>
      </c>
      <c r="AJ11" s="103">
        <v>10.3842544555664</v>
      </c>
      <c r="AK11" s="103">
        <v>1.01374757289886</v>
      </c>
      <c r="AL11" s="103">
        <v>24</v>
      </c>
      <c r="AM11" s="103">
        <v>-0.00113647570833564</v>
      </c>
    </row>
    <row r="12" spans="1:39" ht="12.75">
      <c r="A12" s="100">
        <v>41611</v>
      </c>
      <c r="B12" s="101">
        <v>0</v>
      </c>
      <c r="C12" s="102"/>
      <c r="D12" s="103">
        <v>7.90000009536743</v>
      </c>
      <c r="E12" s="103">
        <v>3.40000009536743</v>
      </c>
      <c r="F12" s="103">
        <v>76.6386413574219</v>
      </c>
      <c r="G12" s="103">
        <v>40.5828895568848</v>
      </c>
      <c r="H12" s="103">
        <v>36.0557518005371</v>
      </c>
      <c r="I12" s="103">
        <v>0</v>
      </c>
      <c r="J12" s="103">
        <v>0</v>
      </c>
      <c r="K12" s="103">
        <v>0</v>
      </c>
      <c r="L12" s="103">
        <v>54.9310035705566</v>
      </c>
      <c r="M12" s="103">
        <v>43.9510040283203</v>
      </c>
      <c r="N12" s="103">
        <v>9.90748310089111</v>
      </c>
      <c r="O12" s="103">
        <v>53.5137176513672</v>
      </c>
      <c r="P12" s="103">
        <v>43.6055450439453</v>
      </c>
      <c r="Q12" s="103">
        <v>9.90817070007324</v>
      </c>
      <c r="R12" s="103">
        <v>2.33634901046753</v>
      </c>
      <c r="S12" s="103">
        <v>24</v>
      </c>
      <c r="T12" s="103">
        <v>-0.0010843719355762</v>
      </c>
      <c r="U12" s="101">
        <v>0</v>
      </c>
      <c r="V12" s="102"/>
      <c r="W12" s="103">
        <v>6</v>
      </c>
      <c r="X12" s="103">
        <v>5</v>
      </c>
      <c r="Y12" s="103">
        <v>77.75</v>
      </c>
      <c r="Z12" s="103">
        <v>50.1641654968262</v>
      </c>
      <c r="AA12" s="103">
        <v>27.5858345031738</v>
      </c>
      <c r="AB12" s="103">
        <v>0</v>
      </c>
      <c r="AC12" s="103">
        <v>0</v>
      </c>
      <c r="AD12" s="103">
        <v>0</v>
      </c>
      <c r="AE12" s="103">
        <v>18.8899993896484</v>
      </c>
      <c r="AF12" s="103">
        <v>8.60509872436523</v>
      </c>
      <c r="AG12" s="103">
        <v>9.88479423522949</v>
      </c>
      <c r="AH12" s="103">
        <v>18.3882675170898</v>
      </c>
      <c r="AI12" s="103">
        <v>8.50278759002686</v>
      </c>
      <c r="AJ12" s="103">
        <v>9.8854808807373</v>
      </c>
      <c r="AK12" s="103">
        <v>1.00390541553497</v>
      </c>
      <c r="AL12" s="103">
        <v>24</v>
      </c>
      <c r="AM12" s="103">
        <v>-0.00108188879676163</v>
      </c>
    </row>
    <row r="13" spans="1:39" ht="12.75">
      <c r="A13" s="100">
        <v>41612</v>
      </c>
      <c r="B13" s="101">
        <v>0</v>
      </c>
      <c r="C13" s="102"/>
      <c r="D13" s="103">
        <v>7.90000009536743</v>
      </c>
      <c r="E13" s="103">
        <v>3.40000009536743</v>
      </c>
      <c r="F13" s="103">
        <v>77.0917816162109</v>
      </c>
      <c r="G13" s="103">
        <v>40.1995544433594</v>
      </c>
      <c r="H13" s="103">
        <v>36.8922271728516</v>
      </c>
      <c r="I13" s="103">
        <v>0</v>
      </c>
      <c r="J13" s="103">
        <v>0</v>
      </c>
      <c r="K13" s="103">
        <v>0</v>
      </c>
      <c r="L13" s="103">
        <v>51.6830101013184</v>
      </c>
      <c r="M13" s="103">
        <v>40.9750022888184</v>
      </c>
      <c r="N13" s="103">
        <v>9.67557525634766</v>
      </c>
      <c r="O13" s="103">
        <v>50.3352203369141</v>
      </c>
      <c r="P13" s="103">
        <v>40.6589698791504</v>
      </c>
      <c r="Q13" s="103">
        <v>9.67624568939209</v>
      </c>
      <c r="R13" s="103">
        <v>2.25043702125549</v>
      </c>
      <c r="S13" s="103">
        <v>24</v>
      </c>
      <c r="T13" s="103">
        <v>-0.00105898955371231</v>
      </c>
      <c r="U13" s="101">
        <v>0</v>
      </c>
      <c r="V13" s="102"/>
      <c r="W13" s="103">
        <v>6</v>
      </c>
      <c r="X13" s="103">
        <v>5</v>
      </c>
      <c r="Y13" s="103">
        <v>77.9776153564453</v>
      </c>
      <c r="Z13" s="103">
        <v>50.0439491271973</v>
      </c>
      <c r="AA13" s="103">
        <v>27.933666229248</v>
      </c>
      <c r="AB13" s="103">
        <v>0</v>
      </c>
      <c r="AC13" s="103">
        <v>0</v>
      </c>
      <c r="AD13" s="103">
        <v>0</v>
      </c>
      <c r="AE13" s="103">
        <v>18.7415008544922</v>
      </c>
      <c r="AF13" s="103">
        <v>8.7224006652832</v>
      </c>
      <c r="AG13" s="103">
        <v>9.62103080749512</v>
      </c>
      <c r="AH13" s="103">
        <v>18.2410869598389</v>
      </c>
      <c r="AI13" s="103">
        <v>8.61938762664795</v>
      </c>
      <c r="AJ13" s="103">
        <v>9.6216983795166</v>
      </c>
      <c r="AK13" s="103">
        <v>0.991769969463348</v>
      </c>
      <c r="AL13" s="103">
        <v>24</v>
      </c>
      <c r="AM13" s="103">
        <v>-0.00105301977600902</v>
      </c>
    </row>
    <row r="14" spans="1:39" ht="12.75">
      <c r="A14" s="100">
        <v>41613</v>
      </c>
      <c r="B14" s="101">
        <v>0</v>
      </c>
      <c r="C14" s="102" t="s">
        <v>81</v>
      </c>
      <c r="D14" s="103">
        <v>7.90000009536743</v>
      </c>
      <c r="E14" s="103">
        <v>3.40000009536743</v>
      </c>
      <c r="F14" s="103">
        <v>74.1239700317383</v>
      </c>
      <c r="G14" s="103">
        <v>40.929069519043</v>
      </c>
      <c r="H14" s="103">
        <v>33.1949005126953</v>
      </c>
      <c r="I14" s="103">
        <v>0</v>
      </c>
      <c r="J14" s="103">
        <v>0</v>
      </c>
      <c r="K14" s="103">
        <v>0</v>
      </c>
      <c r="L14" s="103">
        <v>60.9820137023926</v>
      </c>
      <c r="M14" s="103">
        <v>50.0010070800781</v>
      </c>
      <c r="N14" s="103">
        <v>9.89856624603271</v>
      </c>
      <c r="O14" s="103">
        <v>59.5005226135254</v>
      </c>
      <c r="P14" s="103">
        <v>49.6012649536133</v>
      </c>
      <c r="Q14" s="103">
        <v>9.89925193786621</v>
      </c>
      <c r="R14" s="103">
        <v>2.38544154167175</v>
      </c>
      <c r="S14" s="103">
        <v>24</v>
      </c>
      <c r="T14" s="103">
        <v>-0.001083395909518</v>
      </c>
      <c r="U14" s="101">
        <v>0</v>
      </c>
      <c r="V14" s="102" t="s">
        <v>81</v>
      </c>
      <c r="W14" s="103">
        <v>6</v>
      </c>
      <c r="X14" s="103">
        <v>5</v>
      </c>
      <c r="Y14" s="103">
        <v>75.0034713745117</v>
      </c>
      <c r="Z14" s="103">
        <v>49.2877960205078</v>
      </c>
      <c r="AA14" s="103">
        <v>25.7156753540039</v>
      </c>
      <c r="AB14" s="103">
        <v>0</v>
      </c>
      <c r="AC14" s="103">
        <v>0</v>
      </c>
      <c r="AD14" s="103">
        <v>0</v>
      </c>
      <c r="AE14" s="103">
        <v>18.9954986572266</v>
      </c>
      <c r="AF14" s="103">
        <v>8.67989921569824</v>
      </c>
      <c r="AG14" s="103">
        <v>9.94136238098145</v>
      </c>
      <c r="AH14" s="103">
        <v>18.5225162506104</v>
      </c>
      <c r="AI14" s="103">
        <v>8.58046150207519</v>
      </c>
      <c r="AJ14" s="103">
        <v>9.94205188751221</v>
      </c>
      <c r="AK14" s="103">
        <v>0.966981112957001</v>
      </c>
      <c r="AL14" s="103">
        <v>24</v>
      </c>
      <c r="AM14" s="103">
        <v>-0.00108807999640703</v>
      </c>
    </row>
    <row r="15" spans="1:39" ht="12.75">
      <c r="A15" s="100">
        <v>41614</v>
      </c>
      <c r="B15" s="101">
        <v>0</v>
      </c>
      <c r="C15" s="102"/>
      <c r="D15" s="103">
        <v>7.90000009536743</v>
      </c>
      <c r="E15" s="103">
        <v>3.40000009536743</v>
      </c>
      <c r="F15" s="103">
        <v>75.1427154541016</v>
      </c>
      <c r="G15" s="103">
        <v>40.0603981018066</v>
      </c>
      <c r="H15" s="103">
        <v>35.0823173522949</v>
      </c>
      <c r="I15" s="103">
        <v>0</v>
      </c>
      <c r="J15" s="103">
        <v>0</v>
      </c>
      <c r="K15" s="103">
        <v>0</v>
      </c>
      <c r="L15" s="103">
        <v>54.8030128479004</v>
      </c>
      <c r="M15" s="103">
        <v>43.466007232666</v>
      </c>
      <c r="N15" s="103">
        <v>10.3043212890625</v>
      </c>
      <c r="O15" s="103">
        <v>53.4379577636719</v>
      </c>
      <c r="P15" s="103">
        <v>43.1329231262207</v>
      </c>
      <c r="Q15" s="103">
        <v>10.3050365447998</v>
      </c>
      <c r="R15" s="103">
        <v>2.29210495948791</v>
      </c>
      <c r="S15" s="103">
        <v>24</v>
      </c>
      <c r="T15" s="103">
        <v>-0.00112780591007322</v>
      </c>
      <c r="U15" s="101">
        <v>0</v>
      </c>
      <c r="V15" s="102" t="s">
        <v>98</v>
      </c>
      <c r="W15" s="103">
        <v>6</v>
      </c>
      <c r="X15" s="103">
        <v>5</v>
      </c>
      <c r="Y15" s="103">
        <v>74.1757125854492</v>
      </c>
      <c r="Z15" s="103">
        <v>48.1042175292969</v>
      </c>
      <c r="AA15" s="103">
        <v>26.0714950561523</v>
      </c>
      <c r="AB15" s="103">
        <v>0</v>
      </c>
      <c r="AC15" s="103">
        <v>0</v>
      </c>
      <c r="AD15" s="103">
        <v>0</v>
      </c>
      <c r="AE15" s="103">
        <v>17.7429981231689</v>
      </c>
      <c r="AF15" s="103">
        <v>7.1116099357605</v>
      </c>
      <c r="AG15" s="103">
        <v>10.2752981185913</v>
      </c>
      <c r="AH15" s="103">
        <v>17.3098011016846</v>
      </c>
      <c r="AI15" s="103">
        <v>7.03379011154175</v>
      </c>
      <c r="AJ15" s="103">
        <v>10.27601146698</v>
      </c>
      <c r="AK15" s="103">
        <v>0.946165859699249</v>
      </c>
      <c r="AL15" s="103">
        <v>24</v>
      </c>
      <c r="AM15" s="103">
        <v>-0.00112462916877121</v>
      </c>
    </row>
    <row r="16" spans="1:39" ht="12.75">
      <c r="A16" s="100">
        <v>41615</v>
      </c>
      <c r="B16" s="101">
        <v>0</v>
      </c>
      <c r="C16" s="102"/>
      <c r="D16" s="103">
        <v>7.90000009536743</v>
      </c>
      <c r="E16" s="103">
        <v>3.40000009536743</v>
      </c>
      <c r="F16" s="103">
        <v>75.9627227783203</v>
      </c>
      <c r="G16" s="103">
        <v>40.9168395996094</v>
      </c>
      <c r="H16" s="103">
        <v>35.0458831787109</v>
      </c>
      <c r="I16" s="103">
        <v>0</v>
      </c>
      <c r="J16" s="103">
        <v>0</v>
      </c>
      <c r="K16" s="103">
        <v>0</v>
      </c>
      <c r="L16" s="103">
        <v>56.6480102539063</v>
      </c>
      <c r="M16" s="103">
        <v>45.0640106201172</v>
      </c>
      <c r="N16" s="103">
        <v>10.5045680999756</v>
      </c>
      <c r="O16" s="103">
        <v>55.2093124389648</v>
      </c>
      <c r="P16" s="103">
        <v>44.7040176391602</v>
      </c>
      <c r="Q16" s="103">
        <v>10.5052967071533</v>
      </c>
      <c r="R16" s="103">
        <v>2.36953210830688</v>
      </c>
      <c r="S16" s="103">
        <v>24</v>
      </c>
      <c r="T16" s="103">
        <v>-0.00114972284063697</v>
      </c>
      <c r="U16" s="101">
        <v>0</v>
      </c>
      <c r="V16" s="102"/>
      <c r="W16" s="103">
        <v>6</v>
      </c>
      <c r="X16" s="103">
        <v>5</v>
      </c>
      <c r="Y16" s="103">
        <v>71.9306030273437</v>
      </c>
      <c r="Z16" s="103">
        <v>46.1593704223633</v>
      </c>
      <c r="AA16" s="103">
        <v>25.7712326049805</v>
      </c>
      <c r="AB16" s="103">
        <v>0</v>
      </c>
      <c r="AC16" s="103">
        <v>0</v>
      </c>
      <c r="AD16" s="103">
        <v>0</v>
      </c>
      <c r="AE16" s="103">
        <v>15.4409990310669</v>
      </c>
      <c r="AF16" s="103">
        <v>4.59600019454956</v>
      </c>
      <c r="AG16" s="103">
        <v>10.5341243743896</v>
      </c>
      <c r="AH16" s="103">
        <v>15.0845003128052</v>
      </c>
      <c r="AI16" s="103">
        <v>4.54964351654053</v>
      </c>
      <c r="AJ16" s="103">
        <v>10.534854888916</v>
      </c>
      <c r="AK16" s="103">
        <v>0.875489771366119</v>
      </c>
      <c r="AL16" s="103">
        <v>24</v>
      </c>
      <c r="AM16" s="103">
        <v>-0.00115295767318457</v>
      </c>
    </row>
    <row r="17" spans="1:39" ht="12.75">
      <c r="A17" s="100">
        <v>41616</v>
      </c>
      <c r="B17" s="101">
        <v>0</v>
      </c>
      <c r="C17" s="102"/>
      <c r="D17" s="103">
        <v>7.90000009536743</v>
      </c>
      <c r="E17" s="103">
        <v>3.40000009536743</v>
      </c>
      <c r="F17" s="103">
        <v>77.1865844726563</v>
      </c>
      <c r="G17" s="103">
        <v>42.0542640686035</v>
      </c>
      <c r="H17" s="103">
        <v>35.1323204040527</v>
      </c>
      <c r="I17" s="103">
        <v>0</v>
      </c>
      <c r="J17" s="103">
        <v>0</v>
      </c>
      <c r="K17" s="103">
        <v>0</v>
      </c>
      <c r="L17" s="103">
        <v>62.0100135803223</v>
      </c>
      <c r="M17" s="103">
        <v>48.6660118103027</v>
      </c>
      <c r="N17" s="103">
        <v>12.1332130432129</v>
      </c>
      <c r="O17" s="103">
        <v>60.3894500732422</v>
      </c>
      <c r="P17" s="103">
        <v>48.2554054260254</v>
      </c>
      <c r="Q17" s="103">
        <v>12.1340551376343</v>
      </c>
      <c r="R17" s="103">
        <v>2.63740515708923</v>
      </c>
      <c r="S17" s="103">
        <v>24</v>
      </c>
      <c r="T17" s="103">
        <v>-0.00132797739934176</v>
      </c>
      <c r="U17" s="101">
        <v>0</v>
      </c>
      <c r="V17" s="102"/>
      <c r="W17" s="103">
        <v>6</v>
      </c>
      <c r="X17" s="103">
        <v>5</v>
      </c>
      <c r="Y17" s="103">
        <v>72.0356140136719</v>
      </c>
      <c r="Z17" s="103">
        <v>45.5970077514648</v>
      </c>
      <c r="AA17" s="103">
        <v>26.438606262207</v>
      </c>
      <c r="AB17" s="103">
        <v>0</v>
      </c>
      <c r="AC17" s="103">
        <v>0</v>
      </c>
      <c r="AD17" s="103">
        <v>0</v>
      </c>
      <c r="AE17" s="103">
        <v>16.8314990997314</v>
      </c>
      <c r="AF17" s="103">
        <v>4.40189933776855</v>
      </c>
      <c r="AG17" s="103">
        <v>12.0827693939209</v>
      </c>
      <c r="AH17" s="103">
        <v>16.4418563842773</v>
      </c>
      <c r="AI17" s="103">
        <v>4.35824823379517</v>
      </c>
      <c r="AJ17" s="103">
        <v>12.0836095809937</v>
      </c>
      <c r="AK17" s="103">
        <v>0.986210405826569</v>
      </c>
      <c r="AL17" s="103">
        <v>24</v>
      </c>
      <c r="AM17" s="103">
        <v>-0.00132245640270412</v>
      </c>
    </row>
    <row r="18" spans="1:39" ht="12.75">
      <c r="A18" s="100">
        <v>41617</v>
      </c>
      <c r="B18" s="101">
        <v>0</v>
      </c>
      <c r="C18" s="102"/>
      <c r="D18" s="103">
        <v>7.90000009536743</v>
      </c>
      <c r="E18" s="103">
        <v>3.40000009536743</v>
      </c>
      <c r="F18" s="103">
        <v>78.0212631225586</v>
      </c>
      <c r="G18" s="103">
        <v>43.7421684265137</v>
      </c>
      <c r="H18" s="103">
        <v>34.2790946960449</v>
      </c>
      <c r="I18" s="103">
        <v>0</v>
      </c>
      <c r="J18" s="103">
        <v>0</v>
      </c>
      <c r="K18" s="103">
        <v>0</v>
      </c>
      <c r="L18" s="103">
        <v>71.8240127563477</v>
      </c>
      <c r="M18" s="103">
        <v>58.1570053100586</v>
      </c>
      <c r="N18" s="103">
        <v>12.2822065353394</v>
      </c>
      <c r="O18" s="103">
        <v>69.9097518920898</v>
      </c>
      <c r="P18" s="103">
        <v>57.6266822814941</v>
      </c>
      <c r="Q18" s="103">
        <v>12.2830591201782</v>
      </c>
      <c r="R18" s="103">
        <v>2.94017267227173</v>
      </c>
      <c r="S18" s="103">
        <v>24</v>
      </c>
      <c r="T18" s="103">
        <v>-0.00134428485762328</v>
      </c>
      <c r="U18" s="101">
        <v>0</v>
      </c>
      <c r="V18" s="102"/>
      <c r="W18" s="103">
        <v>6</v>
      </c>
      <c r="X18" s="103">
        <v>5</v>
      </c>
      <c r="Y18" s="103">
        <v>71.8299560546875</v>
      </c>
      <c r="Z18" s="103">
        <v>44.1667404174805</v>
      </c>
      <c r="AA18" s="103">
        <v>27.663215637207</v>
      </c>
      <c r="AB18" s="103">
        <v>0</v>
      </c>
      <c r="AC18" s="103">
        <v>0</v>
      </c>
      <c r="AD18" s="103">
        <v>0</v>
      </c>
      <c r="AE18" s="103">
        <v>16.8699989318848</v>
      </c>
      <c r="AF18" s="103">
        <v>4.3193998336792</v>
      </c>
      <c r="AG18" s="103">
        <v>12.2015628814697</v>
      </c>
      <c r="AH18" s="103">
        <v>16.4814796447754</v>
      </c>
      <c r="AI18" s="103">
        <v>4.27906942367554</v>
      </c>
      <c r="AJ18" s="103">
        <v>12.202410697937</v>
      </c>
      <c r="AK18" s="103">
        <v>0.995404839515686</v>
      </c>
      <c r="AL18" s="103">
        <v>24</v>
      </c>
      <c r="AM18" s="103">
        <v>-0.00133545859716833</v>
      </c>
    </row>
    <row r="19" spans="1:39" ht="12.75">
      <c r="A19" s="100">
        <v>41618</v>
      </c>
      <c r="B19" s="101">
        <v>0</v>
      </c>
      <c r="C19" s="102"/>
      <c r="D19" s="103">
        <v>7.90000009536743</v>
      </c>
      <c r="E19" s="103">
        <v>3.40000009536743</v>
      </c>
      <c r="F19" s="103">
        <v>80.879264831543</v>
      </c>
      <c r="G19" s="103">
        <v>44.6195106506348</v>
      </c>
      <c r="H19" s="103">
        <v>36.2597541809082</v>
      </c>
      <c r="I19" s="103">
        <v>0</v>
      </c>
      <c r="J19" s="103">
        <v>0</v>
      </c>
      <c r="K19" s="103">
        <v>0</v>
      </c>
      <c r="L19" s="103">
        <v>69.3460083007812</v>
      </c>
      <c r="M19" s="103">
        <v>57.8000106811523</v>
      </c>
      <c r="N19" s="103">
        <v>10.1225290298462</v>
      </c>
      <c r="O19" s="103">
        <v>67.3755035400391</v>
      </c>
      <c r="P19" s="103">
        <v>57.2522811889648</v>
      </c>
      <c r="Q19" s="103">
        <v>10.1232299804688</v>
      </c>
      <c r="R19" s="103">
        <v>2.90143179893494</v>
      </c>
      <c r="S19" s="103">
        <v>24</v>
      </c>
      <c r="T19" s="103">
        <v>-0.00110790866892785</v>
      </c>
      <c r="U19" s="101">
        <v>0</v>
      </c>
      <c r="V19" s="102"/>
      <c r="W19" s="103">
        <v>6</v>
      </c>
      <c r="X19" s="103">
        <v>5</v>
      </c>
      <c r="Y19" s="103">
        <v>72.1221771240234</v>
      </c>
      <c r="Z19" s="103">
        <v>43.1774215698242</v>
      </c>
      <c r="AA19" s="103">
        <v>28.9447555541992</v>
      </c>
      <c r="AB19" s="103">
        <v>0</v>
      </c>
      <c r="AC19" s="103">
        <v>0</v>
      </c>
      <c r="AD19" s="103">
        <v>0</v>
      </c>
      <c r="AE19" s="103">
        <v>14.5414972305298</v>
      </c>
      <c r="AF19" s="103">
        <v>4.13029956817627</v>
      </c>
      <c r="AG19" s="103">
        <v>10.109715461731</v>
      </c>
      <c r="AH19" s="103">
        <v>14.2041358947754</v>
      </c>
      <c r="AI19" s="103">
        <v>4.09371662139893</v>
      </c>
      <c r="AJ19" s="103">
        <v>10.1104164123535</v>
      </c>
      <c r="AK19" s="103">
        <v>0.848105072975159</v>
      </c>
      <c r="AL19" s="103">
        <v>24</v>
      </c>
      <c r="AM19" s="103">
        <v>-0.00110650609713048</v>
      </c>
    </row>
    <row r="20" spans="1:39" ht="12.75">
      <c r="A20" s="100">
        <v>41619</v>
      </c>
      <c r="B20" s="101">
        <v>0</v>
      </c>
      <c r="C20" s="102"/>
      <c r="D20" s="103">
        <v>7.90000009536743</v>
      </c>
      <c r="E20" s="103">
        <v>3.40000009536743</v>
      </c>
      <c r="F20" s="103">
        <v>80.4450378417969</v>
      </c>
      <c r="G20" s="103">
        <v>42.449031829834</v>
      </c>
      <c r="H20" s="103">
        <v>37.9960060119629</v>
      </c>
      <c r="I20" s="103">
        <v>0</v>
      </c>
      <c r="J20" s="103">
        <v>0</v>
      </c>
      <c r="K20" s="103">
        <v>0</v>
      </c>
      <c r="L20" s="103">
        <v>57.0760078430176</v>
      </c>
      <c r="M20" s="103">
        <v>45.9150047302246</v>
      </c>
      <c r="N20" s="103">
        <v>9.94873237609863</v>
      </c>
      <c r="O20" s="103">
        <v>55.4697761535645</v>
      </c>
      <c r="P20" s="103">
        <v>45.5203514099121</v>
      </c>
      <c r="Q20" s="103">
        <v>9.94942283630371</v>
      </c>
      <c r="R20" s="103">
        <v>2.53537535667419</v>
      </c>
      <c r="S20" s="103">
        <v>24</v>
      </c>
      <c r="T20" s="103">
        <v>-0.00108888652175665</v>
      </c>
      <c r="U20" s="101">
        <v>0</v>
      </c>
      <c r="V20" s="102"/>
      <c r="W20" s="103">
        <v>6</v>
      </c>
      <c r="X20" s="103">
        <v>5</v>
      </c>
      <c r="Y20" s="103">
        <v>72.5310592651367</v>
      </c>
      <c r="Z20" s="103">
        <v>44.8272476196289</v>
      </c>
      <c r="AA20" s="103">
        <v>27.7038116455078</v>
      </c>
      <c r="AB20" s="103">
        <v>0</v>
      </c>
      <c r="AC20" s="103">
        <v>0</v>
      </c>
      <c r="AD20" s="103">
        <v>0</v>
      </c>
      <c r="AE20" s="103">
        <v>14.4719982147217</v>
      </c>
      <c r="AF20" s="103">
        <v>4.30310010910034</v>
      </c>
      <c r="AG20" s="103">
        <v>9.87011623382568</v>
      </c>
      <c r="AH20" s="103">
        <v>14.1327972412109</v>
      </c>
      <c r="AI20" s="103">
        <v>4.26199579238892</v>
      </c>
      <c r="AJ20" s="103">
        <v>9.87080097198486</v>
      </c>
      <c r="AK20" s="103">
        <v>0.834459722042084</v>
      </c>
      <c r="AL20" s="103">
        <v>24</v>
      </c>
      <c r="AM20" s="103">
        <v>-0.00108028203248978</v>
      </c>
    </row>
    <row r="21" spans="1:39" ht="12.75">
      <c r="A21" s="100">
        <v>41620</v>
      </c>
      <c r="B21" s="101">
        <v>0</v>
      </c>
      <c r="C21" s="102"/>
      <c r="D21" s="103">
        <v>7.90000009536743</v>
      </c>
      <c r="E21" s="103">
        <v>3.40000009536743</v>
      </c>
      <c r="F21" s="103">
        <v>79.0587997436523</v>
      </c>
      <c r="G21" s="103">
        <v>39.6104049682617</v>
      </c>
      <c r="H21" s="103">
        <v>39.4483947753906</v>
      </c>
      <c r="I21" s="103">
        <v>0</v>
      </c>
      <c r="J21" s="103">
        <v>0</v>
      </c>
      <c r="K21" s="103">
        <v>0</v>
      </c>
      <c r="L21" s="103">
        <v>46.2370109558105</v>
      </c>
      <c r="M21" s="103">
        <v>35.7460021972656</v>
      </c>
      <c r="N21" s="103">
        <v>9.49651145935059</v>
      </c>
      <c r="O21" s="103">
        <v>44.9755897521973</v>
      </c>
      <c r="P21" s="103">
        <v>35.4784126281738</v>
      </c>
      <c r="Q21" s="103">
        <v>9.49717235565186</v>
      </c>
      <c r="R21" s="103">
        <v>2.15451073646545</v>
      </c>
      <c r="S21" s="103">
        <v>24</v>
      </c>
      <c r="T21" s="103">
        <v>-0.00103939126711339</v>
      </c>
      <c r="U21" s="101">
        <v>0</v>
      </c>
      <c r="V21" s="102"/>
      <c r="W21" s="103">
        <v>6</v>
      </c>
      <c r="X21" s="103">
        <v>5</v>
      </c>
      <c r="Y21" s="103">
        <v>72.6775665283203</v>
      </c>
      <c r="Z21" s="103">
        <v>45.5447311401367</v>
      </c>
      <c r="AA21" s="103">
        <v>27.1328353881836</v>
      </c>
      <c r="AB21" s="103">
        <v>0</v>
      </c>
      <c r="AC21" s="103">
        <v>0</v>
      </c>
      <c r="AD21" s="103">
        <v>0</v>
      </c>
      <c r="AE21" s="103">
        <v>14.3094997406006</v>
      </c>
      <c r="AF21" s="103">
        <v>4.57619953155518</v>
      </c>
      <c r="AG21" s="103">
        <v>9.44103813171387</v>
      </c>
      <c r="AH21" s="103">
        <v>13.97287940979</v>
      </c>
      <c r="AI21" s="103">
        <v>4.53118467330933</v>
      </c>
      <c r="AJ21" s="103">
        <v>9.44169330596924</v>
      </c>
      <c r="AK21" s="103">
        <v>0.809580743312836</v>
      </c>
      <c r="AL21" s="103">
        <v>24</v>
      </c>
      <c r="AM21" s="103">
        <v>-0.00103331974241883</v>
      </c>
    </row>
    <row r="22" spans="1:39" ht="12.75">
      <c r="A22" s="100">
        <v>41621</v>
      </c>
      <c r="B22" s="101">
        <v>0</v>
      </c>
      <c r="C22" s="102" t="s">
        <v>81</v>
      </c>
      <c r="D22" s="103">
        <v>7.90000009536743</v>
      </c>
      <c r="E22" s="103">
        <v>3.40000009536743</v>
      </c>
      <c r="F22" s="103">
        <v>77.4548187255859</v>
      </c>
      <c r="G22" s="103">
        <v>39.8346214294434</v>
      </c>
      <c r="H22" s="103">
        <v>37.6201972961426</v>
      </c>
      <c r="I22" s="103">
        <v>0</v>
      </c>
      <c r="J22" s="103">
        <v>0</v>
      </c>
      <c r="K22" s="103">
        <v>0</v>
      </c>
      <c r="L22" s="103">
        <v>49.0030059814453</v>
      </c>
      <c r="M22" s="103">
        <v>38.1310081481934</v>
      </c>
      <c r="N22" s="103">
        <v>9.87181377410889</v>
      </c>
      <c r="O22" s="103">
        <v>47.714427947998</v>
      </c>
      <c r="P22" s="103">
        <v>37.841926574707</v>
      </c>
      <c r="Q22" s="103">
        <v>9.87249755859375</v>
      </c>
      <c r="R22" s="103">
        <v>2.1925935745239302</v>
      </c>
      <c r="S22" s="103">
        <v>24</v>
      </c>
      <c r="T22" s="103">
        <v>-0.00108046783134341</v>
      </c>
      <c r="U22" s="101">
        <v>0</v>
      </c>
      <c r="V22" s="102" t="s">
        <v>81</v>
      </c>
      <c r="W22" s="103">
        <v>6</v>
      </c>
      <c r="X22" s="103">
        <v>5</v>
      </c>
      <c r="Y22" s="103">
        <v>72.4656600952148</v>
      </c>
      <c r="Z22" s="103">
        <v>45.6257057189941</v>
      </c>
      <c r="AA22" s="103">
        <v>26.8399543762207</v>
      </c>
      <c r="AB22" s="103">
        <v>0</v>
      </c>
      <c r="AC22" s="103">
        <v>0</v>
      </c>
      <c r="AD22" s="103">
        <v>0</v>
      </c>
      <c r="AE22" s="103">
        <v>14.9679985046387</v>
      </c>
      <c r="AF22" s="103">
        <v>4.82950019836426</v>
      </c>
      <c r="AG22" s="103">
        <v>9.83520030975342</v>
      </c>
      <c r="AH22" s="103">
        <v>14.6177501678467</v>
      </c>
      <c r="AI22" s="103">
        <v>4.78186750411987</v>
      </c>
      <c r="AJ22" s="103">
        <v>9.83588218688965</v>
      </c>
      <c r="AK22" s="103">
        <v>0.841561019420624</v>
      </c>
      <c r="AL22" s="103">
        <v>24</v>
      </c>
      <c r="AM22" s="103">
        <v>-0.00107646058313549</v>
      </c>
    </row>
    <row r="23" spans="1:39" ht="12.75">
      <c r="A23" s="100">
        <v>41622</v>
      </c>
      <c r="B23" s="101">
        <v>0</v>
      </c>
      <c r="C23" s="102"/>
      <c r="D23" s="103">
        <v>7.90000009536743</v>
      </c>
      <c r="E23" s="103">
        <v>3.40000009536743</v>
      </c>
      <c r="F23" s="103">
        <v>76.5833053588867</v>
      </c>
      <c r="G23" s="103">
        <v>42.7606544494629</v>
      </c>
      <c r="H23" s="103">
        <v>33.8226509094238</v>
      </c>
      <c r="I23" s="103">
        <v>0</v>
      </c>
      <c r="J23" s="103">
        <v>0</v>
      </c>
      <c r="K23" s="103">
        <v>0</v>
      </c>
      <c r="L23" s="103">
        <v>67.1000137329102</v>
      </c>
      <c r="M23" s="103">
        <v>55.7730102539063</v>
      </c>
      <c r="N23" s="103">
        <v>10.0824842453003</v>
      </c>
      <c r="O23" s="103">
        <v>65.3698577880859</v>
      </c>
      <c r="P23" s="103">
        <v>55.2866744995117</v>
      </c>
      <c r="Q23" s="103">
        <v>10.0831861495972</v>
      </c>
      <c r="R23" s="103">
        <v>2.64790153503418</v>
      </c>
      <c r="S23" s="103">
        <v>24</v>
      </c>
      <c r="T23" s="103">
        <v>-0.00110352574847639</v>
      </c>
      <c r="U23" s="101">
        <v>0</v>
      </c>
      <c r="V23" s="102"/>
      <c r="W23" s="103">
        <v>6</v>
      </c>
      <c r="X23" s="103">
        <v>5</v>
      </c>
      <c r="Y23" s="103">
        <v>72.0867080688477</v>
      </c>
      <c r="Z23" s="103">
        <v>43.1811370849609</v>
      </c>
      <c r="AA23" s="103">
        <v>28.9055709838867</v>
      </c>
      <c r="AB23" s="103">
        <v>0</v>
      </c>
      <c r="AC23" s="103">
        <v>0</v>
      </c>
      <c r="AD23" s="103">
        <v>0</v>
      </c>
      <c r="AE23" s="103">
        <v>15.417498588562</v>
      </c>
      <c r="AF23" s="103">
        <v>5.04689979553223</v>
      </c>
      <c r="AG23" s="103">
        <v>10.0572900772095</v>
      </c>
      <c r="AH23" s="103">
        <v>15.060131072998</v>
      </c>
      <c r="AI23" s="103">
        <v>5.0021448135376</v>
      </c>
      <c r="AJ23" s="103">
        <v>10.0579862594604</v>
      </c>
      <c r="AK23" s="103">
        <v>0.870091915130615</v>
      </c>
      <c r="AL23" s="103">
        <v>24</v>
      </c>
      <c r="AM23" s="103">
        <v>-0.00110076810233295</v>
      </c>
    </row>
    <row r="24" spans="1:39" ht="12.75">
      <c r="A24" s="100">
        <v>41623</v>
      </c>
      <c r="B24" s="101">
        <v>0</v>
      </c>
      <c r="C24" s="102"/>
      <c r="D24" s="103">
        <v>7.90000009536743</v>
      </c>
      <c r="E24" s="103">
        <v>3.40000009536743</v>
      </c>
      <c r="F24" s="103">
        <v>78.0686721801758</v>
      </c>
      <c r="G24" s="103">
        <v>44.0798873901367</v>
      </c>
      <c r="H24" s="103">
        <v>33.9887847900391</v>
      </c>
      <c r="I24" s="103">
        <v>0</v>
      </c>
      <c r="J24" s="103">
        <v>0</v>
      </c>
      <c r="K24" s="103">
        <v>0</v>
      </c>
      <c r="L24" s="103">
        <v>70.6580123901367</v>
      </c>
      <c r="M24" s="103">
        <v>57.6460037231445</v>
      </c>
      <c r="N24" s="103">
        <v>11.6600503921509</v>
      </c>
      <c r="O24" s="103">
        <v>68.7734603881836</v>
      </c>
      <c r="P24" s="103">
        <v>57.1125946044922</v>
      </c>
      <c r="Q24" s="103">
        <v>11.6608581542969</v>
      </c>
      <c r="R24" s="103">
        <v>2.85803294181824</v>
      </c>
      <c r="S24" s="103">
        <v>24</v>
      </c>
      <c r="T24" s="103">
        <v>-0.00127618981059641</v>
      </c>
      <c r="U24" s="101">
        <v>0</v>
      </c>
      <c r="V24" s="102"/>
      <c r="W24" s="103">
        <v>6</v>
      </c>
      <c r="X24" s="103">
        <v>5</v>
      </c>
      <c r="Y24" s="103">
        <v>71.998420715332</v>
      </c>
      <c r="Z24" s="103">
        <v>46.0368309020996</v>
      </c>
      <c r="AA24" s="103">
        <v>25.9615898132324</v>
      </c>
      <c r="AB24" s="103">
        <v>0</v>
      </c>
      <c r="AC24" s="103">
        <v>0</v>
      </c>
      <c r="AD24" s="103">
        <v>0</v>
      </c>
      <c r="AE24" s="103">
        <v>16.3404979705811</v>
      </c>
      <c r="AF24" s="103">
        <v>4.35860013961792</v>
      </c>
      <c r="AG24" s="103">
        <v>11.6469554901123</v>
      </c>
      <c r="AH24" s="103">
        <v>15.9625768661499</v>
      </c>
      <c r="AI24" s="103">
        <v>4.31481456756592</v>
      </c>
      <c r="AJ24" s="103">
        <v>11.6477632522583</v>
      </c>
      <c r="AK24" s="103">
        <v>0.951134145259857</v>
      </c>
      <c r="AL24" s="103">
        <v>24</v>
      </c>
      <c r="AM24" s="103">
        <v>-0.00127475650515407</v>
      </c>
    </row>
    <row r="25" spans="1:39" ht="12.75">
      <c r="A25" s="100">
        <v>41624</v>
      </c>
      <c r="B25" s="101">
        <v>0</v>
      </c>
      <c r="C25" s="102"/>
      <c r="D25" s="103">
        <v>7.90000009536743</v>
      </c>
      <c r="E25" s="103">
        <v>3.40000009536743</v>
      </c>
      <c r="F25" s="103">
        <v>77.917106628418</v>
      </c>
      <c r="G25" s="103">
        <v>41.6087417602539</v>
      </c>
      <c r="H25" s="103">
        <v>36.3083648681641</v>
      </c>
      <c r="I25" s="103">
        <v>0</v>
      </c>
      <c r="J25" s="103">
        <v>0</v>
      </c>
      <c r="K25" s="103">
        <v>0</v>
      </c>
      <c r="L25" s="103">
        <v>57.4490165710449</v>
      </c>
      <c r="M25" s="103">
        <v>46.1180114746094</v>
      </c>
      <c r="N25" s="103">
        <v>10.1842794418335</v>
      </c>
      <c r="O25" s="103">
        <v>55.9221153259277</v>
      </c>
      <c r="P25" s="103">
        <v>45.7371292114258</v>
      </c>
      <c r="Q25" s="103">
        <v>10.184986114502</v>
      </c>
      <c r="R25" s="103">
        <v>2.45938444137573</v>
      </c>
      <c r="S25" s="103">
        <v>24</v>
      </c>
      <c r="T25" s="103">
        <v>-0.00111466727685183</v>
      </c>
      <c r="U25" s="101">
        <v>0</v>
      </c>
      <c r="V25" s="102"/>
      <c r="W25" s="103">
        <v>6</v>
      </c>
      <c r="X25" s="103">
        <v>5</v>
      </c>
      <c r="Y25" s="103">
        <v>72.2556686401367</v>
      </c>
      <c r="Z25" s="103">
        <v>45.0319900512695</v>
      </c>
      <c r="AA25" s="103">
        <v>27.2236785888672</v>
      </c>
      <c r="AB25" s="103">
        <v>0</v>
      </c>
      <c r="AC25" s="103">
        <v>0</v>
      </c>
      <c r="AD25" s="103">
        <v>0</v>
      </c>
      <c r="AE25" s="103">
        <v>14.9699993133545</v>
      </c>
      <c r="AF25" s="103">
        <v>4.49370002746582</v>
      </c>
      <c r="AG25" s="103">
        <v>10.170389175415</v>
      </c>
      <c r="AH25" s="103">
        <v>14.6215305328369</v>
      </c>
      <c r="AI25" s="103">
        <v>4.45043420791626</v>
      </c>
      <c r="AJ25" s="103">
        <v>10.1710948944092</v>
      </c>
      <c r="AK25" s="103">
        <v>0.856530606746674</v>
      </c>
      <c r="AL25" s="103">
        <v>24</v>
      </c>
      <c r="AM25" s="103">
        <v>-0.00111314677633345</v>
      </c>
    </row>
    <row r="26" spans="1:39" ht="12.75">
      <c r="A26" s="100">
        <v>41625</v>
      </c>
      <c r="B26" s="101">
        <v>0</v>
      </c>
      <c r="C26" s="102"/>
      <c r="D26" s="103">
        <v>7.90000009536743</v>
      </c>
      <c r="E26" s="103">
        <v>3.40000009536743</v>
      </c>
      <c r="F26" s="103">
        <v>77.4248504638672</v>
      </c>
      <c r="G26" s="103">
        <v>38.8469696044922</v>
      </c>
      <c r="H26" s="103">
        <v>38.577880859375</v>
      </c>
      <c r="I26" s="103">
        <v>0</v>
      </c>
      <c r="J26" s="103">
        <v>0</v>
      </c>
      <c r="K26" s="103">
        <v>0</v>
      </c>
      <c r="L26" s="103">
        <v>45.6700057983398</v>
      </c>
      <c r="M26" s="103">
        <v>34.7680053710937</v>
      </c>
      <c r="N26" s="103">
        <v>9.9515209197998</v>
      </c>
      <c r="O26" s="103">
        <v>44.469913482666</v>
      </c>
      <c r="P26" s="103">
        <v>34.5177040100098</v>
      </c>
      <c r="Q26" s="103">
        <v>9.95220947265625</v>
      </c>
      <c r="R26" s="103">
        <v>2.10609269142151</v>
      </c>
      <c r="S26" s="103">
        <v>24</v>
      </c>
      <c r="T26" s="103">
        <v>-0.00108919176273048</v>
      </c>
      <c r="U26" s="101">
        <v>0</v>
      </c>
      <c r="V26" s="102"/>
      <c r="W26" s="103">
        <v>6</v>
      </c>
      <c r="X26" s="103">
        <v>5</v>
      </c>
      <c r="Y26" s="103">
        <v>72.6050872802734</v>
      </c>
      <c r="Z26" s="103">
        <v>45.0329055786133</v>
      </c>
      <c r="AA26" s="103">
        <v>27.5721817016602</v>
      </c>
      <c r="AB26" s="103">
        <v>0</v>
      </c>
      <c r="AC26" s="103">
        <v>0</v>
      </c>
      <c r="AD26" s="103">
        <v>0</v>
      </c>
      <c r="AE26" s="103">
        <v>15.2520008087158</v>
      </c>
      <c r="AF26" s="103">
        <v>4.97140026092529</v>
      </c>
      <c r="AG26" s="103">
        <v>9.9696626663208</v>
      </c>
      <c r="AH26" s="103">
        <v>14.8938646316528</v>
      </c>
      <c r="AI26" s="103">
        <v>4.9235110282898</v>
      </c>
      <c r="AJ26" s="103">
        <v>9.97035312652588</v>
      </c>
      <c r="AK26" s="103">
        <v>0.860120475292206</v>
      </c>
      <c r="AL26" s="103">
        <v>24</v>
      </c>
      <c r="AM26" s="103">
        <v>-0.00109117722604424</v>
      </c>
    </row>
    <row r="27" spans="1:39" ht="12.75">
      <c r="A27" s="100">
        <v>41626</v>
      </c>
      <c r="B27" s="101">
        <v>0</v>
      </c>
      <c r="C27" s="102"/>
      <c r="D27" s="103">
        <v>7.90000009536743</v>
      </c>
      <c r="E27" s="103">
        <v>3.40000009536743</v>
      </c>
      <c r="F27" s="103">
        <v>74.8583679199219</v>
      </c>
      <c r="G27" s="103">
        <v>39.777515411377</v>
      </c>
      <c r="H27" s="103">
        <v>35.0808525085449</v>
      </c>
      <c r="I27" s="103">
        <v>0</v>
      </c>
      <c r="J27" s="103">
        <v>0</v>
      </c>
      <c r="K27" s="103">
        <v>0</v>
      </c>
      <c r="L27" s="103">
        <v>52.1810035705566</v>
      </c>
      <c r="M27" s="103">
        <v>40.9460105895996</v>
      </c>
      <c r="N27" s="103">
        <v>10.2530040740967</v>
      </c>
      <c r="O27" s="103">
        <v>50.8905410766602</v>
      </c>
      <c r="P27" s="103">
        <v>40.6368255615234</v>
      </c>
      <c r="Q27" s="103">
        <v>10.2537136077881</v>
      </c>
      <c r="R27" s="103">
        <v>2.19752264022827</v>
      </c>
      <c r="S27" s="103">
        <v>24</v>
      </c>
      <c r="T27" s="103">
        <v>-0.00112218887079507</v>
      </c>
      <c r="U27" s="101">
        <v>0</v>
      </c>
      <c r="V27" s="102"/>
      <c r="W27" s="103">
        <v>6</v>
      </c>
      <c r="X27" s="103">
        <v>5</v>
      </c>
      <c r="Y27" s="103">
        <v>72.2549667358398</v>
      </c>
      <c r="Z27" s="103">
        <v>46.5728530883789</v>
      </c>
      <c r="AA27" s="103">
        <v>25.6821136474609</v>
      </c>
      <c r="AB27" s="103">
        <v>0</v>
      </c>
      <c r="AC27" s="103">
        <v>0</v>
      </c>
      <c r="AD27" s="103">
        <v>0</v>
      </c>
      <c r="AE27" s="103">
        <v>15.7939977645874</v>
      </c>
      <c r="AF27" s="103">
        <v>5.25129985809326</v>
      </c>
      <c r="AG27" s="103">
        <v>10.2282495498657</v>
      </c>
      <c r="AH27" s="103">
        <v>15.4263677597046</v>
      </c>
      <c r="AI27" s="103">
        <v>5.19740629196167</v>
      </c>
      <c r="AJ27" s="103">
        <v>10.2289600372314</v>
      </c>
      <c r="AK27" s="103">
        <v>0.873049437999725</v>
      </c>
      <c r="AL27" s="103">
        <v>24</v>
      </c>
      <c r="AM27" s="103">
        <v>-0.00111947976984084</v>
      </c>
    </row>
    <row r="28" spans="1:39" ht="12.75">
      <c r="A28" s="100">
        <v>41627</v>
      </c>
      <c r="B28" s="101">
        <v>0</v>
      </c>
      <c r="C28" s="102"/>
      <c r="D28" s="103">
        <v>7.90000009536743</v>
      </c>
      <c r="E28" s="103">
        <v>3.40000009536743</v>
      </c>
      <c r="F28" s="103">
        <v>72.8422546386719</v>
      </c>
      <c r="G28" s="103">
        <v>40.3457565307617</v>
      </c>
      <c r="H28" s="103">
        <v>32.4964981079102</v>
      </c>
      <c r="I28" s="103">
        <v>0</v>
      </c>
      <c r="J28" s="103">
        <v>0</v>
      </c>
      <c r="K28" s="103">
        <v>0</v>
      </c>
      <c r="L28" s="103">
        <v>57.8790130615234</v>
      </c>
      <c r="M28" s="103">
        <v>47.653003692627</v>
      </c>
      <c r="N28" s="103">
        <v>9.23263931274414</v>
      </c>
      <c r="O28" s="103">
        <v>56.51611328125</v>
      </c>
      <c r="P28" s="103">
        <v>47.2828369140625</v>
      </c>
      <c r="Q28" s="103">
        <v>9.23328018188477</v>
      </c>
      <c r="R28" s="103">
        <v>2.21378302574158</v>
      </c>
      <c r="S28" s="103">
        <v>24</v>
      </c>
      <c r="T28" s="103">
        <v>-0.00101051037199795</v>
      </c>
      <c r="U28" s="101">
        <v>0</v>
      </c>
      <c r="V28" s="102"/>
      <c r="W28" s="103">
        <v>6</v>
      </c>
      <c r="X28" s="103">
        <v>5</v>
      </c>
      <c r="Y28" s="103">
        <v>71.5508499145508</v>
      </c>
      <c r="Z28" s="103">
        <v>45.3175430297852</v>
      </c>
      <c r="AA28" s="103">
        <v>26.2333068847656</v>
      </c>
      <c r="AB28" s="103">
        <v>0</v>
      </c>
      <c r="AC28" s="103">
        <v>0</v>
      </c>
      <c r="AD28" s="103">
        <v>0</v>
      </c>
      <c r="AE28" s="103">
        <v>15.1504993438721</v>
      </c>
      <c r="AF28" s="103">
        <v>5.59479999542236</v>
      </c>
      <c r="AG28" s="103">
        <v>9.26321220397949</v>
      </c>
      <c r="AH28" s="103">
        <v>14.8040313720703</v>
      </c>
      <c r="AI28" s="103">
        <v>5.54017639160156</v>
      </c>
      <c r="AJ28" s="103">
        <v>9.26385402679443</v>
      </c>
      <c r="AK28" s="103">
        <v>0.808629214763641</v>
      </c>
      <c r="AL28" s="103">
        <v>24</v>
      </c>
      <c r="AM28" s="103">
        <v>-0.00101385649759322</v>
      </c>
    </row>
    <row r="29" spans="1:39" ht="12.75">
      <c r="A29" s="100">
        <v>41628</v>
      </c>
      <c r="B29" s="101">
        <v>0</v>
      </c>
      <c r="C29" s="102"/>
      <c r="D29" s="103">
        <v>7.90000009536743</v>
      </c>
      <c r="E29" s="103">
        <v>3.40000009536743</v>
      </c>
      <c r="F29" s="103">
        <v>70.4307708740234</v>
      </c>
      <c r="G29" s="103">
        <v>40.4478302001953</v>
      </c>
      <c r="H29" s="103">
        <v>29.9829406738281</v>
      </c>
      <c r="I29" s="103">
        <v>0</v>
      </c>
      <c r="J29" s="103">
        <v>0</v>
      </c>
      <c r="K29" s="103">
        <v>0</v>
      </c>
      <c r="L29" s="103">
        <v>64.6520080566406</v>
      </c>
      <c r="M29" s="103">
        <v>54.4360084533691</v>
      </c>
      <c r="N29" s="103">
        <v>9.20882320404053</v>
      </c>
      <c r="O29" s="103">
        <v>63.2206382751465</v>
      </c>
      <c r="P29" s="103">
        <v>54.0111770629883</v>
      </c>
      <c r="Q29" s="103">
        <v>9.20946311950684</v>
      </c>
      <c r="R29" s="103">
        <v>2.27327942848206</v>
      </c>
      <c r="S29" s="103">
        <v>24</v>
      </c>
      <c r="T29" s="103">
        <v>-0.0010079036001116</v>
      </c>
      <c r="U29" s="101">
        <v>0</v>
      </c>
      <c r="V29" s="102"/>
      <c r="W29" s="103">
        <v>6</v>
      </c>
      <c r="X29" s="103">
        <v>5</v>
      </c>
      <c r="Y29" s="103">
        <v>70.8506240844727</v>
      </c>
      <c r="Z29" s="103">
        <v>44.3112449645996</v>
      </c>
      <c r="AA29" s="103">
        <v>26.539379119873</v>
      </c>
      <c r="AB29" s="103">
        <v>0</v>
      </c>
      <c r="AC29" s="103">
        <v>0</v>
      </c>
      <c r="AD29" s="103">
        <v>0</v>
      </c>
      <c r="AE29" s="103">
        <v>16.3019981384277</v>
      </c>
      <c r="AF29" s="103">
        <v>6.51859998703003</v>
      </c>
      <c r="AG29" s="103">
        <v>9.47725582122803</v>
      </c>
      <c r="AH29" s="103">
        <v>15.9358072280884</v>
      </c>
      <c r="AI29" s="103">
        <v>6.45789384841919</v>
      </c>
      <c r="AJ29" s="103">
        <v>9.47791290283203</v>
      </c>
      <c r="AK29" s="103">
        <v>0.843356728553772</v>
      </c>
      <c r="AL29" s="103">
        <v>24</v>
      </c>
      <c r="AM29" s="103">
        <v>-0.00103728356771171</v>
      </c>
    </row>
    <row r="30" spans="1:39" ht="12.75">
      <c r="A30" s="100">
        <v>41629</v>
      </c>
      <c r="B30" s="101">
        <v>0</v>
      </c>
      <c r="C30" s="102"/>
      <c r="D30" s="103">
        <v>7.90000009536743</v>
      </c>
      <c r="E30" s="103">
        <v>3.40000009536743</v>
      </c>
      <c r="F30" s="103">
        <v>70.6505355834961</v>
      </c>
      <c r="G30" s="103">
        <v>40.3962707519531</v>
      </c>
      <c r="H30" s="103">
        <v>30.254264831543</v>
      </c>
      <c r="I30" s="103">
        <v>0</v>
      </c>
      <c r="J30" s="103">
        <v>0</v>
      </c>
      <c r="K30" s="103">
        <v>0</v>
      </c>
      <c r="L30" s="103">
        <v>61.5850105285645</v>
      </c>
      <c r="M30" s="103">
        <v>51.3570098876953</v>
      </c>
      <c r="N30" s="103">
        <v>9.25602054595947</v>
      </c>
      <c r="O30" s="103">
        <v>60.2137756347656</v>
      </c>
      <c r="P30" s="103">
        <v>50.9571151733398</v>
      </c>
      <c r="Q30" s="103">
        <v>9.2566614151001</v>
      </c>
      <c r="R30" s="103">
        <v>2.20065760612488</v>
      </c>
      <c r="S30" s="103">
        <v>24</v>
      </c>
      <c r="T30" s="103">
        <v>-0.00101306941360235</v>
      </c>
      <c r="U30" s="101">
        <v>0</v>
      </c>
      <c r="V30" s="102"/>
      <c r="W30" s="103">
        <v>6</v>
      </c>
      <c r="X30" s="103">
        <v>5</v>
      </c>
      <c r="Y30" s="103">
        <v>70.9524765014648</v>
      </c>
      <c r="Z30" s="103">
        <v>46.0149002075195</v>
      </c>
      <c r="AA30" s="103">
        <v>24.9375762939453</v>
      </c>
      <c r="AB30" s="103">
        <v>0</v>
      </c>
      <c r="AC30" s="103">
        <v>0</v>
      </c>
      <c r="AD30" s="103">
        <v>0</v>
      </c>
      <c r="AE30" s="103">
        <v>16.1444969177246</v>
      </c>
      <c r="AF30" s="103">
        <v>6.31700038909912</v>
      </c>
      <c r="AG30" s="103">
        <v>9.5265941619873</v>
      </c>
      <c r="AH30" s="103">
        <v>15.7809000015259</v>
      </c>
      <c r="AI30" s="103">
        <v>6.25364351272583</v>
      </c>
      <c r="AJ30" s="103">
        <v>9.52725505828857</v>
      </c>
      <c r="AK30" s="103">
        <v>0.832394361495972</v>
      </c>
      <c r="AL30" s="103">
        <v>24</v>
      </c>
      <c r="AM30" s="103">
        <v>-0.0010426837252453</v>
      </c>
    </row>
    <row r="31" spans="1:39" ht="12.75">
      <c r="A31" s="100">
        <v>41630</v>
      </c>
      <c r="B31" s="101">
        <v>0</v>
      </c>
      <c r="C31" s="102"/>
      <c r="D31" s="103">
        <v>7.90000009536743</v>
      </c>
      <c r="E31" s="103">
        <v>3.40000009536743</v>
      </c>
      <c r="F31" s="103">
        <v>70.7997817993164</v>
      </c>
      <c r="G31" s="103">
        <v>39.1971778869629</v>
      </c>
      <c r="H31" s="103">
        <v>31.6026039123535</v>
      </c>
      <c r="I31" s="103">
        <v>0</v>
      </c>
      <c r="J31" s="103">
        <v>0</v>
      </c>
      <c r="K31" s="103">
        <v>0</v>
      </c>
      <c r="L31" s="103">
        <v>55.7120132446289</v>
      </c>
      <c r="M31" s="103">
        <v>42.0870056152344</v>
      </c>
      <c r="N31" s="103">
        <v>12.6874704360962</v>
      </c>
      <c r="O31" s="103">
        <v>54.4667778015137</v>
      </c>
      <c r="P31" s="103">
        <v>41.7784271240234</v>
      </c>
      <c r="Q31" s="103">
        <v>12.6883506774902</v>
      </c>
      <c r="R31" s="103">
        <v>2.22303056716919</v>
      </c>
      <c r="S31" s="103">
        <v>24</v>
      </c>
      <c r="T31" s="103">
        <v>-0.00138864084146917</v>
      </c>
      <c r="U31" s="101">
        <v>0</v>
      </c>
      <c r="V31" s="102"/>
      <c r="W31" s="103">
        <v>6</v>
      </c>
      <c r="X31" s="103">
        <v>5</v>
      </c>
      <c r="Y31" s="103">
        <v>71.1405029296875</v>
      </c>
      <c r="Z31" s="103">
        <v>46.9563026428223</v>
      </c>
      <c r="AA31" s="103">
        <v>24.1842002868652</v>
      </c>
      <c r="AB31" s="103">
        <v>0</v>
      </c>
      <c r="AC31" s="103">
        <v>0</v>
      </c>
      <c r="AD31" s="103">
        <v>0</v>
      </c>
      <c r="AE31" s="103">
        <v>18.881498336792</v>
      </c>
      <c r="AF31" s="103">
        <v>5.86599969863892</v>
      </c>
      <c r="AG31" s="103">
        <v>12.6486673355103</v>
      </c>
      <c r="AH31" s="103">
        <v>18.4542121887207</v>
      </c>
      <c r="AI31" s="103">
        <v>5.80466747283935</v>
      </c>
      <c r="AJ31" s="103">
        <v>12.649543762207</v>
      </c>
      <c r="AK31" s="103">
        <v>1.0408463478088401</v>
      </c>
      <c r="AL31" s="103">
        <v>24</v>
      </c>
      <c r="AM31" s="103">
        <v>-0.00138439377769828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5.28125" style="13" customWidth="1"/>
    <col min="2" max="19" width="12.7109375" style="13" customWidth="1"/>
    <col min="20" max="16384" width="9.140625" style="13" customWidth="1"/>
  </cols>
  <sheetData>
    <row r="1" spans="1:19" s="47" customFormat="1" ht="12.75">
      <c r="A1" s="48" t="s">
        <v>28</v>
      </c>
      <c r="B1" s="48" t="s">
        <v>38</v>
      </c>
      <c r="C1" s="48" t="s">
        <v>39</v>
      </c>
      <c r="D1" s="48" t="s">
        <v>40</v>
      </c>
      <c r="E1" s="48" t="s">
        <v>41</v>
      </c>
      <c r="F1" s="48" t="s">
        <v>42</v>
      </c>
      <c r="G1" s="48" t="s">
        <v>43</v>
      </c>
      <c r="H1" s="48" t="s">
        <v>44</v>
      </c>
      <c r="I1" s="48" t="s">
        <v>45</v>
      </c>
      <c r="J1" s="48" t="s">
        <v>67</v>
      </c>
      <c r="K1" s="48" t="s">
        <v>53</v>
      </c>
      <c r="L1" s="48" t="s">
        <v>54</v>
      </c>
      <c r="M1" s="48" t="s">
        <v>55</v>
      </c>
      <c r="N1" s="48" t="s">
        <v>56</v>
      </c>
      <c r="O1" s="48" t="s">
        <v>57</v>
      </c>
      <c r="P1" s="48" t="s">
        <v>58</v>
      </c>
      <c r="Q1" s="48" t="s">
        <v>59</v>
      </c>
      <c r="R1" s="48" t="s">
        <v>60</v>
      </c>
      <c r="S1" s="48" t="s">
        <v>71</v>
      </c>
    </row>
    <row r="2" spans="1:19" ht="12.75">
      <c r="A2" s="97">
        <v>41540.375</v>
      </c>
      <c r="B2" s="98">
        <v>54091.3859399855</v>
      </c>
      <c r="C2" s="98">
        <v>48854.2485200018</v>
      </c>
      <c r="D2" s="98">
        <v>4462.08918999881</v>
      </c>
      <c r="E2" s="98">
        <v>52687.8232600093</v>
      </c>
      <c r="F2" s="98">
        <v>48385.1281500012</v>
      </c>
      <c r="G2" s="98">
        <v>4339.01633000001</v>
      </c>
      <c r="H2" s="98">
        <v>2205.14308999479</v>
      </c>
      <c r="I2" s="98">
        <v>17129.25</v>
      </c>
      <c r="J2" s="98">
        <v>-0.370599985122681</v>
      </c>
      <c r="K2" s="98">
        <v>19701.5750200152</v>
      </c>
      <c r="L2" s="98">
        <v>14832.0390600003</v>
      </c>
      <c r="M2" s="98">
        <v>5177.49823001027</v>
      </c>
      <c r="N2" s="98">
        <v>19281.9976300001</v>
      </c>
      <c r="O2" s="98">
        <v>14663.2094700038</v>
      </c>
      <c r="P2" s="98">
        <v>4618.78887999058</v>
      </c>
      <c r="Q2" s="98">
        <v>606.390399992466</v>
      </c>
      <c r="R2" s="98">
        <v>17129.25</v>
      </c>
      <c r="S2" s="98">
        <v>-0.394169986248016</v>
      </c>
    </row>
    <row r="3" spans="1:19" ht="12.75">
      <c r="A3" s="97">
        <v>41509.375</v>
      </c>
      <c r="B3" s="98">
        <v>53183.748939991</v>
      </c>
      <c r="C3" s="98">
        <v>48151.6258500218</v>
      </c>
      <c r="D3" s="98">
        <v>4267.07690999657</v>
      </c>
      <c r="E3" s="98">
        <v>51797.8681100011</v>
      </c>
      <c r="F3" s="98">
        <v>47689.1399099976</v>
      </c>
      <c r="G3" s="98">
        <v>4144.62343001366</v>
      </c>
      <c r="H3" s="98">
        <v>2166.57550001144</v>
      </c>
      <c r="I3" s="98">
        <v>16385.25</v>
      </c>
      <c r="J3" s="98">
        <v>-0.353990018367767</v>
      </c>
      <c r="K3" s="98">
        <v>18802.7460200191</v>
      </c>
      <c r="L3" s="98">
        <v>14123.9043599963</v>
      </c>
      <c r="M3" s="98">
        <v>4992.47470998764</v>
      </c>
      <c r="N3" s="98">
        <v>18400.5039499998</v>
      </c>
      <c r="O3" s="98">
        <v>13961.7140799761</v>
      </c>
      <c r="P3" s="98">
        <v>4438.79061996937</v>
      </c>
      <c r="Q3" s="98">
        <v>580.252350002527</v>
      </c>
      <c r="R3" s="98">
        <v>16385.25</v>
      </c>
      <c r="S3" s="98">
        <v>-0.378600001335144</v>
      </c>
    </row>
    <row r="4" spans="1:19" s="47" customFormat="1" ht="12.7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s="47" customFormat="1" ht="12.7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s="47" customFormat="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19" s="47" customFormat="1" ht="12.7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SheetLayoutView="100" workbookViewId="0" topLeftCell="A10">
      <selection activeCell="C10" sqref="C10:J10"/>
    </sheetView>
  </sheetViews>
  <sheetFormatPr defaultColWidth="9.140625" defaultRowHeight="12.75"/>
  <cols>
    <col min="1" max="1" width="12.28125" style="39" customWidth="1"/>
    <col min="2" max="2" width="6.7109375" style="12" customWidth="1"/>
    <col min="3" max="3" width="7.8515625" style="12" customWidth="1"/>
    <col min="4" max="4" width="7.421875" style="12" customWidth="1"/>
    <col min="5" max="5" width="6.7109375" style="12" customWidth="1"/>
    <col min="6" max="6" width="6.00390625" style="12" customWidth="1"/>
    <col min="7" max="7" width="6.140625" style="12" customWidth="1"/>
    <col min="8" max="8" width="6.28125" style="12" customWidth="1"/>
    <col min="9" max="9" width="5.8515625" style="12" customWidth="1"/>
    <col min="10" max="10" width="5.57421875" style="12" customWidth="1"/>
    <col min="11" max="11" width="7.28125" style="12" customWidth="1"/>
    <col min="12" max="12" width="7.57421875" style="12" customWidth="1"/>
    <col min="13" max="13" width="6.7109375" style="12" customWidth="1"/>
    <col min="14" max="16" width="5.8515625" style="12" customWidth="1"/>
    <col min="17" max="17" width="6.7109375" style="12" customWidth="1"/>
  </cols>
  <sheetData>
    <row r="1" spans="1:13" ht="12.75">
      <c r="A1" s="35"/>
      <c r="B1" s="15"/>
      <c r="C1" s="107" t="s">
        <v>82</v>
      </c>
      <c r="D1" s="107"/>
      <c r="E1" s="107"/>
      <c r="F1" s="107"/>
      <c r="G1" s="107"/>
      <c r="H1" s="107"/>
      <c r="I1" s="107"/>
      <c r="J1" s="107"/>
      <c r="K1" s="107" t="s">
        <v>92</v>
      </c>
      <c r="L1" s="107"/>
      <c r="M1" s="66">
        <v>2013</v>
      </c>
    </row>
    <row r="2" spans="1:13" ht="12.75">
      <c r="A2" s="35"/>
      <c r="B2" s="1"/>
      <c r="C2" s="1"/>
      <c r="D2" s="1"/>
      <c r="E2" s="1"/>
      <c r="F2" s="1"/>
      <c r="G2" s="1"/>
      <c r="H2" s="16"/>
      <c r="I2" s="16"/>
      <c r="J2" s="16"/>
      <c r="K2" s="1"/>
      <c r="L2" s="1"/>
      <c r="M2" s="1"/>
    </row>
    <row r="3" spans="1:18" ht="12.75">
      <c r="A3" s="36" t="s">
        <v>2</v>
      </c>
      <c r="B3" s="18" t="s">
        <v>88</v>
      </c>
      <c r="C3" s="1"/>
      <c r="D3" s="1"/>
      <c r="E3" s="15"/>
      <c r="F3" s="1"/>
      <c r="G3" s="1"/>
      <c r="H3" s="14" t="s">
        <v>3</v>
      </c>
      <c r="I3" s="117">
        <v>21403</v>
      </c>
      <c r="J3" s="117"/>
      <c r="K3" s="117"/>
      <c r="L3" s="17"/>
      <c r="M3" s="1"/>
      <c r="Q3" s="29"/>
      <c r="R3" s="15"/>
    </row>
    <row r="4" spans="1:18" ht="12.75">
      <c r="A4" s="36" t="s">
        <v>5</v>
      </c>
      <c r="B4" s="18" t="s">
        <v>87</v>
      </c>
      <c r="C4" s="1"/>
      <c r="D4" s="1"/>
      <c r="E4" s="1"/>
      <c r="F4" s="1"/>
      <c r="G4" s="1"/>
      <c r="H4" s="1"/>
      <c r="I4" s="17"/>
      <c r="J4" s="15"/>
      <c r="K4" s="1"/>
      <c r="L4" s="1"/>
      <c r="M4" s="15"/>
      <c r="Q4" s="29"/>
      <c r="R4" s="15"/>
    </row>
    <row r="5" spans="1:13" ht="12.75">
      <c r="A5" s="35"/>
      <c r="B5" s="1"/>
      <c r="C5" s="1"/>
      <c r="D5" s="17" t="s">
        <v>6</v>
      </c>
      <c r="E5" s="18" t="s">
        <v>29</v>
      </c>
      <c r="F5" s="1"/>
      <c r="G5" s="1"/>
      <c r="H5" s="1"/>
      <c r="I5" s="17" t="s">
        <v>4</v>
      </c>
      <c r="J5" s="18" t="s">
        <v>78</v>
      </c>
      <c r="K5" s="1"/>
      <c r="L5" s="1"/>
      <c r="M5" s="1"/>
    </row>
    <row r="6" spans="1:13" ht="12.75">
      <c r="A6" s="37"/>
      <c r="B6" s="20"/>
      <c r="C6" s="21"/>
      <c r="D6" s="21"/>
      <c r="E6" s="21"/>
      <c r="F6" s="21"/>
      <c r="G6" s="21"/>
      <c r="H6" s="21"/>
      <c r="I6" s="21"/>
      <c r="J6" s="19"/>
      <c r="K6" s="22"/>
      <c r="L6" s="21"/>
      <c r="M6" s="21"/>
    </row>
    <row r="7" spans="1:13" ht="12.75">
      <c r="A7" s="38" t="s">
        <v>62</v>
      </c>
      <c r="B7" s="28"/>
      <c r="C7" s="2"/>
      <c r="D7" s="2"/>
      <c r="E7" s="29" t="s">
        <v>63</v>
      </c>
      <c r="F7" s="2"/>
      <c r="G7" s="2"/>
      <c r="H7" s="2"/>
      <c r="I7" s="28"/>
      <c r="J7" s="34"/>
      <c r="K7" s="29"/>
      <c r="L7" s="2"/>
      <c r="M7" s="2"/>
    </row>
    <row r="8" spans="1:13" ht="12.75">
      <c r="A8" s="35"/>
      <c r="B8" s="17" t="s">
        <v>7</v>
      </c>
      <c r="C8" s="18" t="s">
        <v>89</v>
      </c>
      <c r="D8" s="2"/>
      <c r="E8" s="17"/>
      <c r="F8" s="18"/>
      <c r="G8" s="2"/>
      <c r="H8" s="1"/>
      <c r="I8" s="17" t="s">
        <v>8</v>
      </c>
      <c r="J8" s="18" t="s">
        <v>76</v>
      </c>
      <c r="K8" s="1"/>
      <c r="L8" s="1"/>
      <c r="M8" s="17"/>
    </row>
    <row r="9" spans="2:13" ht="15.75" thickBot="1">
      <c r="B9" s="23"/>
      <c r="C9" s="23"/>
      <c r="D9" s="24"/>
      <c r="E9" s="118">
        <f>A13</f>
        <v>41601</v>
      </c>
      <c r="F9" s="118"/>
      <c r="G9" s="33" t="s">
        <v>30</v>
      </c>
      <c r="H9" s="118">
        <f>A42</f>
        <v>41630</v>
      </c>
      <c r="I9" s="119"/>
      <c r="J9" s="120"/>
      <c r="K9" s="120"/>
      <c r="L9" s="120"/>
      <c r="M9" s="24"/>
    </row>
    <row r="10" spans="1:16" ht="13.5" thickBot="1">
      <c r="A10" s="35"/>
      <c r="B10" s="2"/>
      <c r="C10" s="109" t="s">
        <v>90</v>
      </c>
      <c r="D10" s="110"/>
      <c r="E10" s="110"/>
      <c r="F10" s="110"/>
      <c r="G10" s="110"/>
      <c r="H10" s="110"/>
      <c r="I10" s="110"/>
      <c r="J10" s="110"/>
      <c r="K10" s="109" t="s">
        <v>91</v>
      </c>
      <c r="L10" s="110"/>
      <c r="M10" s="110"/>
      <c r="N10" s="110"/>
      <c r="O10" s="124"/>
      <c r="P10" s="105"/>
    </row>
    <row r="11" spans="1:20" ht="12.75">
      <c r="A11" s="121" t="s">
        <v>9</v>
      </c>
      <c r="B11" s="43" t="s">
        <v>10</v>
      </c>
      <c r="C11" s="42" t="s">
        <v>11</v>
      </c>
      <c r="D11" s="4" t="s">
        <v>12</v>
      </c>
      <c r="E11" s="4" t="s">
        <v>13</v>
      </c>
      <c r="F11" s="4" t="s">
        <v>14</v>
      </c>
      <c r="G11" s="4" t="s">
        <v>15</v>
      </c>
      <c r="H11" s="4" t="s">
        <v>73</v>
      </c>
      <c r="I11" s="4" t="s">
        <v>16</v>
      </c>
      <c r="J11" s="49" t="s">
        <v>17</v>
      </c>
      <c r="K11" s="50" t="s">
        <v>18</v>
      </c>
      <c r="L11" s="4" t="s">
        <v>72</v>
      </c>
      <c r="M11" s="4" t="s">
        <v>13</v>
      </c>
      <c r="N11" s="32" t="s">
        <v>74</v>
      </c>
      <c r="O11" s="77" t="s">
        <v>75</v>
      </c>
      <c r="P11" s="79" t="s">
        <v>93</v>
      </c>
      <c r="Q11" s="79" t="s">
        <v>19</v>
      </c>
      <c r="S11" s="79" t="s">
        <v>84</v>
      </c>
      <c r="T11" s="79" t="s">
        <v>19</v>
      </c>
    </row>
    <row r="12" spans="1:17" ht="13.5" thickBot="1">
      <c r="A12" s="122"/>
      <c r="B12" s="59" t="s">
        <v>20</v>
      </c>
      <c r="C12" s="60" t="s">
        <v>21</v>
      </c>
      <c r="D12" s="46" t="s">
        <v>21</v>
      </c>
      <c r="E12" s="46" t="s">
        <v>21</v>
      </c>
      <c r="F12" s="46" t="s">
        <v>22</v>
      </c>
      <c r="G12" s="46" t="s">
        <v>23</v>
      </c>
      <c r="H12" s="46" t="s">
        <v>23</v>
      </c>
      <c r="I12" s="46" t="s">
        <v>27</v>
      </c>
      <c r="J12" s="61" t="s">
        <v>27</v>
      </c>
      <c r="K12" s="45" t="s">
        <v>21</v>
      </c>
      <c r="L12" s="46" t="s">
        <v>21</v>
      </c>
      <c r="M12" s="46" t="s">
        <v>21</v>
      </c>
      <c r="N12" s="62" t="s">
        <v>23</v>
      </c>
      <c r="O12" s="78" t="s">
        <v>23</v>
      </c>
      <c r="P12" s="80" t="s">
        <v>0</v>
      </c>
      <c r="Q12" s="80" t="s">
        <v>0</v>
      </c>
    </row>
    <row r="13" spans="1:24" ht="15" customHeight="1" thickBot="1">
      <c r="A13" s="51">
        <f>тв!A2</f>
        <v>41601</v>
      </c>
      <c r="B13" s="52">
        <f>тв!S2</f>
        <v>24</v>
      </c>
      <c r="C13" s="53">
        <f>тв!O2</f>
        <v>56.2208442687988</v>
      </c>
      <c r="D13" s="54">
        <f>тв!P2</f>
        <v>47.7387733459473</v>
      </c>
      <c r="E13" s="54">
        <f>тв!Q2</f>
        <v>8.51538944244385</v>
      </c>
      <c r="F13" s="54">
        <f>тв!F2</f>
        <v>66.7733688354492</v>
      </c>
      <c r="G13" s="54">
        <f>тв!G2</f>
        <v>40.5919036865234</v>
      </c>
      <c r="H13" s="54">
        <f>тв!H2</f>
        <v>26.1814651489258</v>
      </c>
      <c r="I13" s="54">
        <f>тв!D2</f>
        <v>7.90000009536743</v>
      </c>
      <c r="J13" s="55">
        <f>тв!E2</f>
        <v>3.40000009536743</v>
      </c>
      <c r="K13" s="56">
        <f>тв!AH2</f>
        <v>25.1626586914062</v>
      </c>
      <c r="L13" s="54">
        <f>тв!AI2</f>
        <v>16.1317672729492</v>
      </c>
      <c r="M13" s="57">
        <f>K13-L13</f>
        <v>9.030891418457</v>
      </c>
      <c r="N13" s="58">
        <f>тв!Y2</f>
        <v>67.7337493896484</v>
      </c>
      <c r="O13" s="71">
        <f>тв!Z2</f>
        <v>51.6031761169434</v>
      </c>
      <c r="P13" s="106">
        <f>тв!AK2</f>
        <v>0.872543692588806</v>
      </c>
      <c r="Q13" s="94">
        <f>тв!R2</f>
        <v>1.82204842567444</v>
      </c>
      <c r="S13" s="67">
        <f>(K13*N13-L13*O13)/1000</f>
        <v>0.8719107901174241</v>
      </c>
      <c r="T13">
        <f>(C13*F13-D13*G13)/1000</f>
        <v>1.8162474808293894</v>
      </c>
      <c r="U13" s="67">
        <f>C13+0.55</f>
        <v>56.7708442687988</v>
      </c>
      <c r="V13" s="67">
        <f>D13+0.43</f>
        <v>48.1687733459473</v>
      </c>
      <c r="W13" s="67">
        <f>F13-0.94</f>
        <v>65.8333688354492</v>
      </c>
      <c r="X13" s="67">
        <f>G13+0.45</f>
        <v>41.041903686523405</v>
      </c>
    </row>
    <row r="14" spans="1:24" ht="15" customHeight="1" thickBot="1">
      <c r="A14" s="51">
        <f>тв!A3</f>
        <v>41602</v>
      </c>
      <c r="B14" s="52">
        <f>тв!S3</f>
        <v>24</v>
      </c>
      <c r="C14" s="53">
        <f>тв!O3</f>
        <v>62.4525985717773</v>
      </c>
      <c r="D14" s="54">
        <f>тв!P3</f>
        <v>51.4562301635742</v>
      </c>
      <c r="E14" s="54">
        <f>тв!Q3</f>
        <v>11.0090484619141</v>
      </c>
      <c r="F14" s="54">
        <f>тв!F3</f>
        <v>67.8974761962891</v>
      </c>
      <c r="G14" s="54">
        <f>тв!G3</f>
        <v>41.2316665649414</v>
      </c>
      <c r="H14" s="54">
        <f>тв!H3</f>
        <v>26.6658096313477</v>
      </c>
      <c r="I14" s="54">
        <f>тв!D3</f>
        <v>7.90000009536743</v>
      </c>
      <c r="J14" s="55">
        <f>тв!E3</f>
        <v>3.40000009536743</v>
      </c>
      <c r="K14" s="56">
        <f>тв!AH3</f>
        <v>27.4420604705811</v>
      </c>
      <c r="L14" s="54">
        <f>тв!AI3</f>
        <v>15.8295049667358</v>
      </c>
      <c r="M14" s="57">
        <f aca="true" t="shared" si="0" ref="M14:M42">K14-L14</f>
        <v>11.6125555038453</v>
      </c>
      <c r="N14" s="58">
        <f>тв!Y3</f>
        <v>68.7910461425781</v>
      </c>
      <c r="O14" s="71">
        <f>тв!Z3</f>
        <v>52.6797866821289</v>
      </c>
      <c r="P14" s="106">
        <f>тв!AK3</f>
        <v>1.05461835861206</v>
      </c>
      <c r="Q14" s="94">
        <f>тв!R3</f>
        <v>2.12430667877197</v>
      </c>
      <c r="S14" s="67">
        <f aca="true" t="shared" si="1" ref="S14:S42">(K14*N14-L14*O14)/1000</f>
        <v>1.053873103147821</v>
      </c>
      <c r="T14">
        <f aca="true" t="shared" si="2" ref="T14:T42">(C14*F14-D14*G14)/1000</f>
        <v>2.1187477001302772</v>
      </c>
      <c r="U14" s="67">
        <f aca="true" t="shared" si="3" ref="U14:U42">C14+0.55</f>
        <v>63.0025985717773</v>
      </c>
      <c r="V14" s="67">
        <f aca="true" t="shared" si="4" ref="V14:V42">D14+0.43</f>
        <v>51.8862301635742</v>
      </c>
      <c r="W14" s="67">
        <f aca="true" t="shared" si="5" ref="W14:W42">F14-0.94</f>
        <v>66.95747619628911</v>
      </c>
      <c r="X14" s="67">
        <f aca="true" t="shared" si="6" ref="X14:X42">G14+0.45</f>
        <v>41.6816665649414</v>
      </c>
    </row>
    <row r="15" spans="1:24" ht="15" customHeight="1" thickBot="1">
      <c r="A15" s="51">
        <f>тв!A4</f>
        <v>41603</v>
      </c>
      <c r="B15" s="52">
        <f>тв!S4</f>
        <v>24</v>
      </c>
      <c r="C15" s="53">
        <f>тв!O4</f>
        <v>67.8378372192383</v>
      </c>
      <c r="D15" s="54">
        <f>тв!P4</f>
        <v>58.5295639038086</v>
      </c>
      <c r="E15" s="54">
        <f>тв!Q4</f>
        <v>9.34756755828857</v>
      </c>
      <c r="F15" s="54">
        <f>тв!F4</f>
        <v>69.9823379516602</v>
      </c>
      <c r="G15" s="54">
        <f>тв!G4</f>
        <v>42.16015625</v>
      </c>
      <c r="H15" s="54">
        <f>тв!H4</f>
        <v>27.8221817016602</v>
      </c>
      <c r="I15" s="54">
        <f>тв!D4</f>
        <v>7.90000009536743</v>
      </c>
      <c r="J15" s="55">
        <f>тв!E4</f>
        <v>3.40000009536743</v>
      </c>
      <c r="K15" s="56">
        <f>тв!AH4</f>
        <v>25.8707485198975</v>
      </c>
      <c r="L15" s="54">
        <f>тв!AI4</f>
        <v>15.9750366210938</v>
      </c>
      <c r="M15" s="57">
        <f t="shared" si="0"/>
        <v>9.8957118988037</v>
      </c>
      <c r="N15" s="58">
        <f>тв!Y4</f>
        <v>71.0149307250977</v>
      </c>
      <c r="O15" s="71">
        <f>тв!Z4</f>
        <v>53.4771575927734</v>
      </c>
      <c r="P15" s="106">
        <f>тв!AK4</f>
        <v>0.983641505241394</v>
      </c>
      <c r="Q15" s="94">
        <f>тв!R4</f>
        <v>2.28705215454102</v>
      </c>
      <c r="S15" s="67">
        <f t="shared" si="1"/>
        <v>0.9829098630103854</v>
      </c>
      <c r="T15">
        <f t="shared" si="2"/>
        <v>2.279834890757516</v>
      </c>
      <c r="U15" s="67">
        <f t="shared" si="3"/>
        <v>68.38783721923829</v>
      </c>
      <c r="V15" s="67">
        <f t="shared" si="4"/>
        <v>58.9595639038086</v>
      </c>
      <c r="W15" s="67">
        <f t="shared" si="5"/>
        <v>69.0423379516602</v>
      </c>
      <c r="X15" s="67">
        <f t="shared" si="6"/>
        <v>42.61015625</v>
      </c>
    </row>
    <row r="16" spans="1:24" ht="15" customHeight="1" thickBot="1">
      <c r="A16" s="51">
        <f>тв!A5</f>
        <v>41604</v>
      </c>
      <c r="B16" s="52">
        <f>тв!S5</f>
        <v>24</v>
      </c>
      <c r="C16" s="53">
        <f>тв!O5</f>
        <v>57.4779891967773</v>
      </c>
      <c r="D16" s="54">
        <f>тв!P5</f>
        <v>49.6436882019043</v>
      </c>
      <c r="E16" s="54">
        <f>тв!Q5</f>
        <v>7.83620548248291</v>
      </c>
      <c r="F16" s="54">
        <f>тв!F5</f>
        <v>75.3933258056641</v>
      </c>
      <c r="G16" s="54">
        <f>тв!G5</f>
        <v>41.0833168029785</v>
      </c>
      <c r="H16" s="54">
        <f>тв!H5</f>
        <v>34.3100090026855</v>
      </c>
      <c r="I16" s="54">
        <f>тв!D5</f>
        <v>7.90000009536743</v>
      </c>
      <c r="J16" s="55">
        <f>тв!E5</f>
        <v>3.40000009536743</v>
      </c>
      <c r="K16" s="56">
        <f>тв!AH5</f>
        <v>16.0765247344971</v>
      </c>
      <c r="L16" s="54">
        <f>тв!AI5</f>
        <v>7.78715991973877</v>
      </c>
      <c r="M16" s="57">
        <f t="shared" si="0"/>
        <v>8.28936481475833</v>
      </c>
      <c r="N16" s="58">
        <f>тв!Y5</f>
        <v>73.8515167236328</v>
      </c>
      <c r="O16" s="71">
        <f>тв!Z5</f>
        <v>48.180061340332</v>
      </c>
      <c r="P16" s="106">
        <f>тв!AK5</f>
        <v>0.812636375427246</v>
      </c>
      <c r="Q16" s="94">
        <f>тв!R5</f>
        <v>2.29910111427307</v>
      </c>
      <c r="S16" s="67">
        <f t="shared" si="1"/>
        <v>0.81208989268762</v>
      </c>
      <c r="T16">
        <f t="shared" si="2"/>
        <v>2.2939293964999523</v>
      </c>
      <c r="U16" s="67">
        <f t="shared" si="3"/>
        <v>58.0279891967773</v>
      </c>
      <c r="V16" s="67">
        <f t="shared" si="4"/>
        <v>50.0736882019043</v>
      </c>
      <c r="W16" s="67">
        <f t="shared" si="5"/>
        <v>74.45332580566411</v>
      </c>
      <c r="X16" s="67">
        <f t="shared" si="6"/>
        <v>41.533316802978504</v>
      </c>
    </row>
    <row r="17" spans="1:24" ht="15" customHeight="1" thickBot="1">
      <c r="A17" s="51">
        <f>тв!A6</f>
        <v>41605</v>
      </c>
      <c r="B17" s="52">
        <f>тв!S6</f>
        <v>24</v>
      </c>
      <c r="C17" s="53">
        <f>тв!O6</f>
        <v>6.31057500839233</v>
      </c>
      <c r="D17" s="54">
        <f>тв!P6</f>
        <v>5.20165634155273</v>
      </c>
      <c r="E17" s="54">
        <f>тв!Q6</f>
        <v>1.1089174747467</v>
      </c>
      <c r="F17" s="54">
        <f>тв!F6</f>
        <v>76.7131576538086</v>
      </c>
      <c r="G17" s="54">
        <f>тв!G6</f>
        <v>42.102294921875</v>
      </c>
      <c r="H17" s="54">
        <f>тв!H6</f>
        <v>34.6108627319336</v>
      </c>
      <c r="I17" s="54">
        <f>тв!D6</f>
        <v>7.90000009536743</v>
      </c>
      <c r="J17" s="55">
        <f>тв!E6</f>
        <v>3.40000009536743</v>
      </c>
      <c r="K17" s="56">
        <f>тв!AH6</f>
        <v>13.2921943664551</v>
      </c>
      <c r="L17" s="54">
        <f>тв!AI6</f>
        <v>4.89618158340454</v>
      </c>
      <c r="M17" s="57">
        <f t="shared" si="0"/>
        <v>8.396012783050558</v>
      </c>
      <c r="N17" s="58">
        <f>тв!Y6</f>
        <v>41.4339485168457</v>
      </c>
      <c r="O17" s="71">
        <f>тв!Z6</f>
        <v>31.8552551269531</v>
      </c>
      <c r="P17" s="106">
        <f>тв!AK6</f>
        <v>0.393951207399368</v>
      </c>
      <c r="Q17" s="94">
        <f>тв!R6</f>
        <v>3.50727367401123</v>
      </c>
      <c r="S17" s="67">
        <f t="shared" si="1"/>
        <v>0.39477898356836627</v>
      </c>
      <c r="T17">
        <f t="shared" si="2"/>
        <v>0.26510246613069094</v>
      </c>
      <c r="U17" s="67">
        <f t="shared" si="3"/>
        <v>6.86057500839233</v>
      </c>
      <c r="V17" s="67">
        <f t="shared" si="4"/>
        <v>5.63165634155273</v>
      </c>
      <c r="W17" s="67">
        <f t="shared" si="5"/>
        <v>75.7731576538086</v>
      </c>
      <c r="X17" s="67">
        <f t="shared" si="6"/>
        <v>42.552294921875</v>
      </c>
    </row>
    <row r="18" spans="1:24" ht="15" customHeight="1" thickBot="1">
      <c r="A18" s="51">
        <f>тв!A7</f>
        <v>41606</v>
      </c>
      <c r="B18" s="52">
        <f>тв!S7</f>
        <v>24</v>
      </c>
      <c r="C18" s="53">
        <f>тв!O7</f>
        <v>38.9636650085449</v>
      </c>
      <c r="D18" s="54">
        <f>тв!P7</f>
        <v>33.1022415161133</v>
      </c>
      <c r="E18" s="54">
        <f>тв!Q7</f>
        <v>5.86846780776978</v>
      </c>
      <c r="F18" s="54">
        <f>тв!F7</f>
        <v>71.6221542358398</v>
      </c>
      <c r="G18" s="54">
        <f>тв!G7</f>
        <v>38.0520515441895</v>
      </c>
      <c r="H18" s="54">
        <f>тв!H7</f>
        <v>33.5701026916504</v>
      </c>
      <c r="I18" s="54">
        <f>тв!D7</f>
        <v>7.90000009536743</v>
      </c>
      <c r="J18" s="55">
        <f>тв!E7</f>
        <v>3.40000009536743</v>
      </c>
      <c r="K18" s="56">
        <f>тв!AH7</f>
        <v>19.0601463317871</v>
      </c>
      <c r="L18" s="54">
        <f>тв!AI7</f>
        <v>8.45903587341309</v>
      </c>
      <c r="M18" s="57">
        <f t="shared" si="0"/>
        <v>10.60111045837401</v>
      </c>
      <c r="N18" s="58">
        <f>тв!Y7</f>
        <v>63.8036880493164</v>
      </c>
      <c r="O18" s="71">
        <f>тв!Z7</f>
        <v>46.1095581054687</v>
      </c>
      <c r="P18" s="106">
        <f>тв!AK7</f>
        <v>0.824883580207825</v>
      </c>
      <c r="Q18" s="94">
        <f>тв!R7</f>
        <v>2.2553391456604</v>
      </c>
      <c r="S18" s="67">
        <f t="shared" si="1"/>
        <v>0.8260652246062812</v>
      </c>
      <c r="T18">
        <f t="shared" si="2"/>
        <v>1.5310534244362441</v>
      </c>
      <c r="U18" s="67">
        <f t="shared" si="3"/>
        <v>39.5136650085449</v>
      </c>
      <c r="V18" s="67">
        <f t="shared" si="4"/>
        <v>33.5322415161133</v>
      </c>
      <c r="W18" s="67">
        <f t="shared" si="5"/>
        <v>70.6821542358398</v>
      </c>
      <c r="X18" s="67">
        <f t="shared" si="6"/>
        <v>38.502051544189506</v>
      </c>
    </row>
    <row r="19" spans="1:24" ht="15" customHeight="1" thickBot="1">
      <c r="A19" s="51">
        <f>тв!A8</f>
        <v>41607</v>
      </c>
      <c r="B19" s="52">
        <f>тв!S8</f>
        <v>24</v>
      </c>
      <c r="C19" s="53">
        <f>тв!O8</f>
        <v>40.1502990722656</v>
      </c>
      <c r="D19" s="54">
        <f>тв!P8</f>
        <v>32.5591201782227</v>
      </c>
      <c r="E19" s="54">
        <f>тв!Q8</f>
        <v>7.59117889404297</v>
      </c>
      <c r="F19" s="54">
        <f>тв!F8</f>
        <v>74.8025588989258</v>
      </c>
      <c r="G19" s="54">
        <f>тв!G8</f>
        <v>38.7120971679687</v>
      </c>
      <c r="H19" s="54">
        <f>тв!H8</f>
        <v>36.090461730957</v>
      </c>
      <c r="I19" s="54">
        <f>тв!D8</f>
        <v>7.90000009536743</v>
      </c>
      <c r="J19" s="55">
        <f>тв!E8</f>
        <v>3.40000009536743</v>
      </c>
      <c r="K19" s="56">
        <f>тв!AH8</f>
        <v>15.6687774658203</v>
      </c>
      <c r="L19" s="54">
        <f>тв!AI8</f>
        <v>6.68544721603394</v>
      </c>
      <c r="M19" s="57">
        <f t="shared" si="0"/>
        <v>8.98333024978636</v>
      </c>
      <c r="N19" s="58">
        <f>тв!Y8</f>
        <v>70.0507583618164</v>
      </c>
      <c r="O19" s="71">
        <f>тв!Z8</f>
        <v>45.7508544921875</v>
      </c>
      <c r="P19" s="106">
        <f>тв!AK8</f>
        <v>0.790910422801971</v>
      </c>
      <c r="Q19" s="94">
        <f>тв!R8</f>
        <v>4.27336883544922</v>
      </c>
      <c r="S19" s="67">
        <f t="shared" si="1"/>
        <v>0.791744821287283</v>
      </c>
      <c r="T19">
        <f t="shared" si="2"/>
        <v>1.7429132871197057</v>
      </c>
      <c r="U19" s="67">
        <f t="shared" si="3"/>
        <v>40.700299072265594</v>
      </c>
      <c r="V19" s="67">
        <f t="shared" si="4"/>
        <v>32.9891201782227</v>
      </c>
      <c r="W19" s="67">
        <f t="shared" si="5"/>
        <v>73.8625588989258</v>
      </c>
      <c r="X19" s="67">
        <f t="shared" si="6"/>
        <v>39.1620971679687</v>
      </c>
    </row>
    <row r="20" spans="1:24" ht="15" customHeight="1" thickBot="1">
      <c r="A20" s="51">
        <f>тв!A9</f>
        <v>41608</v>
      </c>
      <c r="B20" s="52">
        <f>тв!S9</f>
        <v>24</v>
      </c>
      <c r="C20" s="53">
        <f>тв!O9</f>
        <v>65.8037109375</v>
      </c>
      <c r="D20" s="54">
        <f>тв!P9</f>
        <v>55.3009452819824</v>
      </c>
      <c r="E20" s="54">
        <f>тв!Q9</f>
        <v>10.5027637481689</v>
      </c>
      <c r="F20" s="54">
        <f>тв!F9</f>
        <v>75.0463409423828</v>
      </c>
      <c r="G20" s="54">
        <f>тв!G9</f>
        <v>41.397289276123</v>
      </c>
      <c r="H20" s="54">
        <f>тв!H9</f>
        <v>33.6490516662598</v>
      </c>
      <c r="I20" s="54">
        <f>тв!D9</f>
        <v>7.90000009536743</v>
      </c>
      <c r="J20" s="55">
        <f>тв!E9</f>
        <v>3.40000009536743</v>
      </c>
      <c r="K20" s="56">
        <f>тв!AH9</f>
        <v>18.921329498291</v>
      </c>
      <c r="L20" s="54">
        <f>тв!AI9</f>
        <v>8.54926872253418</v>
      </c>
      <c r="M20" s="57">
        <f t="shared" si="0"/>
        <v>10.372060775756822</v>
      </c>
      <c r="N20" s="58">
        <f>тв!Y9</f>
        <v>75.9267959594727</v>
      </c>
      <c r="O20" s="71">
        <f>тв!Z9</f>
        <v>48.6551971435547</v>
      </c>
      <c r="P20" s="106">
        <f>тв!AK9</f>
        <v>1.02138781547546</v>
      </c>
      <c r="Q20" s="94">
        <f>тв!R9</f>
        <v>2.65486931800842</v>
      </c>
      <c r="S20" s="67">
        <f t="shared" si="1"/>
        <v>1.0206695689705663</v>
      </c>
      <c r="T20">
        <f t="shared" si="2"/>
        <v>2.6490184972083544</v>
      </c>
      <c r="U20" s="67">
        <f t="shared" si="3"/>
        <v>66.3537109375</v>
      </c>
      <c r="V20" s="67">
        <f t="shared" si="4"/>
        <v>55.7309452819824</v>
      </c>
      <c r="W20" s="67">
        <f t="shared" si="5"/>
        <v>74.1063409423828</v>
      </c>
      <c r="X20" s="67">
        <f t="shared" si="6"/>
        <v>41.847289276123</v>
      </c>
    </row>
    <row r="21" spans="1:24" ht="15" customHeight="1" thickBot="1">
      <c r="A21" s="51">
        <f>тв!A10</f>
        <v>41609</v>
      </c>
      <c r="B21" s="52">
        <f>тв!S10</f>
        <v>24</v>
      </c>
      <c r="C21" s="53">
        <f>тв!O10</f>
        <v>60.5860977172852</v>
      </c>
      <c r="D21" s="54">
        <f>тв!P10</f>
        <v>49.3867378234863</v>
      </c>
      <c r="E21" s="54">
        <f>тв!Q10</f>
        <v>11.1993656158447</v>
      </c>
      <c r="F21" s="54">
        <f>тв!F10</f>
        <v>75.4256362915039</v>
      </c>
      <c r="G21" s="54">
        <f>тв!G10</f>
        <v>41.0349464416504</v>
      </c>
      <c r="H21" s="54">
        <f>тв!H10</f>
        <v>34.3906898498535</v>
      </c>
      <c r="I21" s="54">
        <f>тв!D10</f>
        <v>7.90000009536743</v>
      </c>
      <c r="J21" s="55">
        <f>тв!E10</f>
        <v>3.40000009536743</v>
      </c>
      <c r="K21" s="56">
        <f>тв!AH10</f>
        <v>19.4025802612305</v>
      </c>
      <c r="L21" s="54">
        <f>тв!AI10</f>
        <v>8.30289363861084</v>
      </c>
      <c r="M21" s="57">
        <f t="shared" si="0"/>
        <v>11.09968662261966</v>
      </c>
      <c r="N21" s="58">
        <f>тв!Y10</f>
        <v>76.4261474609375</v>
      </c>
      <c r="O21" s="71">
        <f>тв!Z10</f>
        <v>49.9176483154297</v>
      </c>
      <c r="P21" s="106">
        <f>тв!AK10</f>
        <v>1.0692024230957</v>
      </c>
      <c r="Q21" s="94">
        <f>тв!R10</f>
        <v>2.54852628707886</v>
      </c>
      <c r="S21" s="67">
        <f t="shared" si="1"/>
        <v>1.068403535514883</v>
      </c>
      <c r="T21">
        <f t="shared" si="2"/>
        <v>2.5431628292308788</v>
      </c>
      <c r="U21" s="67">
        <f t="shared" si="3"/>
        <v>61.136097717285196</v>
      </c>
      <c r="V21" s="67">
        <f t="shared" si="4"/>
        <v>49.8167378234863</v>
      </c>
      <c r="W21" s="67">
        <f t="shared" si="5"/>
        <v>74.48563629150391</v>
      </c>
      <c r="X21" s="67">
        <f t="shared" si="6"/>
        <v>41.4849464416504</v>
      </c>
    </row>
    <row r="22" spans="1:24" ht="15" customHeight="1" thickBot="1">
      <c r="A22" s="51">
        <f>тв!A11</f>
        <v>41610</v>
      </c>
      <c r="B22" s="52">
        <f>тв!S11</f>
        <v>24</v>
      </c>
      <c r="C22" s="53">
        <f>тв!O11</f>
        <v>65.8095397949219</v>
      </c>
      <c r="D22" s="54">
        <f>тв!P11</f>
        <v>55.4427909851074</v>
      </c>
      <c r="E22" s="54">
        <f>тв!Q11</f>
        <v>10.3667459487915</v>
      </c>
      <c r="F22" s="54">
        <f>тв!F11</f>
        <v>75.2136611938477</v>
      </c>
      <c r="G22" s="54">
        <f>тв!G11</f>
        <v>41.8370018005371</v>
      </c>
      <c r="H22" s="54">
        <f>тв!H11</f>
        <v>33.3766593933105</v>
      </c>
      <c r="I22" s="54">
        <f>тв!D11</f>
        <v>7.90000009536743</v>
      </c>
      <c r="J22" s="55">
        <f>тв!E11</f>
        <v>3.40000009536743</v>
      </c>
      <c r="K22" s="56">
        <f>тв!AH11</f>
        <v>18.4979019165039</v>
      </c>
      <c r="L22" s="54">
        <f>тв!AI11</f>
        <v>8.11364650726318</v>
      </c>
      <c r="M22" s="57">
        <f t="shared" si="0"/>
        <v>10.384255409240719</v>
      </c>
      <c r="N22" s="58">
        <f>тв!Y11</f>
        <v>76.1795349121094</v>
      </c>
      <c r="O22" s="71">
        <f>тв!Z11</f>
        <v>48.8176879882812</v>
      </c>
      <c r="P22" s="106">
        <f>тв!AK11</f>
        <v>1.01374757289886</v>
      </c>
      <c r="Q22" s="94">
        <f>тв!R11</f>
        <v>2.63610529899597</v>
      </c>
      <c r="S22" s="67">
        <f t="shared" si="1"/>
        <v>1.0130721012103028</v>
      </c>
      <c r="T22">
        <f t="shared" si="2"/>
        <v>2.6302162831875524</v>
      </c>
      <c r="U22" s="67">
        <f t="shared" si="3"/>
        <v>66.3595397949219</v>
      </c>
      <c r="V22" s="67">
        <f t="shared" si="4"/>
        <v>55.8727909851074</v>
      </c>
      <c r="W22" s="67">
        <f t="shared" si="5"/>
        <v>74.2736611938477</v>
      </c>
      <c r="X22" s="67">
        <f t="shared" si="6"/>
        <v>42.287001800537105</v>
      </c>
    </row>
    <row r="23" spans="1:24" ht="15" customHeight="1" thickBot="1">
      <c r="A23" s="51">
        <f>тв!A12</f>
        <v>41611</v>
      </c>
      <c r="B23" s="52">
        <f>тв!S12</f>
        <v>24</v>
      </c>
      <c r="C23" s="53">
        <f>тв!O12</f>
        <v>53.5137176513672</v>
      </c>
      <c r="D23" s="54">
        <f>тв!P12</f>
        <v>43.6055450439453</v>
      </c>
      <c r="E23" s="54">
        <f>тв!Q12</f>
        <v>9.90817070007324</v>
      </c>
      <c r="F23" s="54">
        <f>тв!F12</f>
        <v>76.6386413574219</v>
      </c>
      <c r="G23" s="54">
        <f>тв!G12</f>
        <v>40.5828895568848</v>
      </c>
      <c r="H23" s="54">
        <f>тв!H12</f>
        <v>36.0557518005371</v>
      </c>
      <c r="I23" s="54">
        <f>тв!D12</f>
        <v>7.90000009536743</v>
      </c>
      <c r="J23" s="55">
        <f>тв!E12</f>
        <v>3.40000009536743</v>
      </c>
      <c r="K23" s="56">
        <f>тв!AH12</f>
        <v>18.3882675170898</v>
      </c>
      <c r="L23" s="54">
        <f>тв!AI12</f>
        <v>8.50278759002686</v>
      </c>
      <c r="M23" s="57">
        <f t="shared" si="0"/>
        <v>9.88547992706294</v>
      </c>
      <c r="N23" s="58">
        <f>тв!Y12</f>
        <v>77.75</v>
      </c>
      <c r="O23" s="71">
        <f>тв!Z12</f>
        <v>50.1641654968262</v>
      </c>
      <c r="P23" s="106">
        <f>тв!AK12</f>
        <v>1.00390541553497</v>
      </c>
      <c r="Q23" s="94">
        <f>тв!R12</f>
        <v>2.33634901046753</v>
      </c>
      <c r="S23" s="67">
        <f t="shared" si="1"/>
        <v>1.0031525556032646</v>
      </c>
      <c r="T23">
        <f t="shared" si="2"/>
        <v>2.331579596199272</v>
      </c>
      <c r="U23" s="67">
        <f t="shared" si="3"/>
        <v>54.0637176513672</v>
      </c>
      <c r="V23" s="67">
        <f t="shared" si="4"/>
        <v>44.0355450439453</v>
      </c>
      <c r="W23" s="67">
        <f t="shared" si="5"/>
        <v>75.6986413574219</v>
      </c>
      <c r="X23" s="67">
        <f t="shared" si="6"/>
        <v>41.032889556884804</v>
      </c>
    </row>
    <row r="24" spans="1:24" ht="15" customHeight="1" thickBot="1">
      <c r="A24" s="51">
        <f>тв!A13</f>
        <v>41612</v>
      </c>
      <c r="B24" s="52">
        <f>тв!S13</f>
        <v>24</v>
      </c>
      <c r="C24" s="53">
        <f>тв!O13</f>
        <v>50.3352203369141</v>
      </c>
      <c r="D24" s="54">
        <f>тв!P13</f>
        <v>40.6589698791504</v>
      </c>
      <c r="E24" s="54">
        <f>тв!Q13</f>
        <v>9.67624568939209</v>
      </c>
      <c r="F24" s="54">
        <f>тв!F13</f>
        <v>77.0917816162109</v>
      </c>
      <c r="G24" s="54">
        <f>тв!G13</f>
        <v>40.1995544433594</v>
      </c>
      <c r="H24" s="54">
        <f>тв!H13</f>
        <v>36.8922271728516</v>
      </c>
      <c r="I24" s="54">
        <f>тв!D13</f>
        <v>7.90000009536743</v>
      </c>
      <c r="J24" s="55">
        <f>тв!E13</f>
        <v>3.40000009536743</v>
      </c>
      <c r="K24" s="56">
        <f>тв!AH13</f>
        <v>18.2410869598389</v>
      </c>
      <c r="L24" s="54">
        <f>тв!AI13</f>
        <v>8.61938762664795</v>
      </c>
      <c r="M24" s="57">
        <f t="shared" si="0"/>
        <v>9.62169933319095</v>
      </c>
      <c r="N24" s="58">
        <f>тв!Y13</f>
        <v>77.9776153564453</v>
      </c>
      <c r="O24" s="71">
        <f>тв!Z13</f>
        <v>50.0439491271973</v>
      </c>
      <c r="P24" s="106">
        <f>тв!AK13</f>
        <v>0.991769969463348</v>
      </c>
      <c r="Q24" s="94">
        <f>тв!R13</f>
        <v>2.25043702125549</v>
      </c>
      <c r="S24" s="67">
        <f t="shared" si="1"/>
        <v>0.9910482667422241</v>
      </c>
      <c r="T24">
        <f t="shared" si="2"/>
        <v>2.2459593405494225</v>
      </c>
      <c r="U24" s="67">
        <f t="shared" si="3"/>
        <v>50.885220336914095</v>
      </c>
      <c r="V24" s="67">
        <f t="shared" si="4"/>
        <v>41.0889698791504</v>
      </c>
      <c r="W24" s="67">
        <f t="shared" si="5"/>
        <v>76.1517816162109</v>
      </c>
      <c r="X24" s="67">
        <f t="shared" si="6"/>
        <v>40.649554443359406</v>
      </c>
    </row>
    <row r="25" spans="1:24" ht="15" customHeight="1" thickBot="1">
      <c r="A25" s="51">
        <f>тв!A14</f>
        <v>41613</v>
      </c>
      <c r="B25" s="52">
        <f>тв!S14</f>
        <v>24</v>
      </c>
      <c r="C25" s="53">
        <f>тв!O14</f>
        <v>59.5005226135254</v>
      </c>
      <c r="D25" s="54">
        <f>тв!P14</f>
        <v>49.6012649536133</v>
      </c>
      <c r="E25" s="54">
        <f>тв!Q14</f>
        <v>9.89925193786621</v>
      </c>
      <c r="F25" s="54">
        <f>тв!F14</f>
        <v>74.1239700317383</v>
      </c>
      <c r="G25" s="54">
        <f>тв!G14</f>
        <v>40.929069519043</v>
      </c>
      <c r="H25" s="54">
        <f>тв!H14</f>
        <v>33.1949005126953</v>
      </c>
      <c r="I25" s="54">
        <f>тв!D14</f>
        <v>7.90000009536743</v>
      </c>
      <c r="J25" s="55">
        <f>тв!E14</f>
        <v>3.40000009536743</v>
      </c>
      <c r="K25" s="56">
        <f>тв!AH14</f>
        <v>18.5225162506104</v>
      </c>
      <c r="L25" s="54">
        <f>тв!AI14</f>
        <v>8.58046150207519</v>
      </c>
      <c r="M25" s="57">
        <f t="shared" si="0"/>
        <v>9.942054748535211</v>
      </c>
      <c r="N25" s="58">
        <f>тв!Y14</f>
        <v>75.0034713745117</v>
      </c>
      <c r="O25" s="71">
        <f>тв!Z14</f>
        <v>49.2877960205078</v>
      </c>
      <c r="P25" s="106">
        <f>тв!AK14</f>
        <v>0.966981112957001</v>
      </c>
      <c r="Q25" s="94">
        <f>тв!R14</f>
        <v>2.38544154167175</v>
      </c>
      <c r="S25" s="67">
        <f t="shared" si="1"/>
        <v>0.9663409811104832</v>
      </c>
      <c r="T25">
        <f t="shared" si="2"/>
        <v>2.380281333558814</v>
      </c>
      <c r="U25" s="67">
        <f t="shared" si="3"/>
        <v>60.050522613525395</v>
      </c>
      <c r="V25" s="67">
        <f t="shared" si="4"/>
        <v>50.0312649536133</v>
      </c>
      <c r="W25" s="67">
        <f t="shared" si="5"/>
        <v>73.1839700317383</v>
      </c>
      <c r="X25" s="67">
        <f t="shared" si="6"/>
        <v>41.379069519043</v>
      </c>
    </row>
    <row r="26" spans="1:24" ht="15" customHeight="1" thickBot="1">
      <c r="A26" s="51">
        <f>тв!A15</f>
        <v>41614</v>
      </c>
      <c r="B26" s="52">
        <f>тв!S15</f>
        <v>24</v>
      </c>
      <c r="C26" s="53">
        <f>тв!O15</f>
        <v>53.4379577636719</v>
      </c>
      <c r="D26" s="54">
        <f>тв!P15</f>
        <v>43.1329231262207</v>
      </c>
      <c r="E26" s="54">
        <f>тв!Q15</f>
        <v>10.3050365447998</v>
      </c>
      <c r="F26" s="54">
        <f>тв!F15</f>
        <v>75.1427154541016</v>
      </c>
      <c r="G26" s="54">
        <f>тв!G15</f>
        <v>40.0603981018066</v>
      </c>
      <c r="H26" s="54">
        <f>тв!H15</f>
        <v>35.0823173522949</v>
      </c>
      <c r="I26" s="54">
        <f>тв!D15</f>
        <v>7.90000009536743</v>
      </c>
      <c r="J26" s="55">
        <f>тв!E15</f>
        <v>3.40000009536743</v>
      </c>
      <c r="K26" s="56">
        <f>тв!AH15</f>
        <v>17.3098011016846</v>
      </c>
      <c r="L26" s="54">
        <f>тв!AI15</f>
        <v>7.03379011154175</v>
      </c>
      <c r="M26" s="57">
        <f t="shared" si="0"/>
        <v>10.276010990142849</v>
      </c>
      <c r="N26" s="58">
        <f>тв!Y15</f>
        <v>74.1757125854492</v>
      </c>
      <c r="O26" s="71">
        <f>тв!Z15</f>
        <v>48.1042175292969</v>
      </c>
      <c r="P26" s="106">
        <f>тв!AK15</f>
        <v>0.946165859699249</v>
      </c>
      <c r="Q26" s="94">
        <f>тв!R15</f>
        <v>2.29210495948791</v>
      </c>
      <c r="R26" s="1"/>
      <c r="S26" s="67">
        <f t="shared" si="1"/>
        <v>0.945611861848827</v>
      </c>
      <c r="T26">
        <f t="shared" si="2"/>
        <v>2.287551182952876</v>
      </c>
      <c r="U26" s="67">
        <f t="shared" si="3"/>
        <v>53.9879577636719</v>
      </c>
      <c r="V26" s="67">
        <f t="shared" si="4"/>
        <v>43.5629231262207</v>
      </c>
      <c r="W26" s="67">
        <f t="shared" si="5"/>
        <v>74.20271545410161</v>
      </c>
      <c r="X26" s="67">
        <f t="shared" si="6"/>
        <v>40.5103981018066</v>
      </c>
    </row>
    <row r="27" spans="1:24" ht="15" customHeight="1" thickBot="1">
      <c r="A27" s="51">
        <f>тв!A16</f>
        <v>41615</v>
      </c>
      <c r="B27" s="52">
        <f>тв!S16</f>
        <v>24</v>
      </c>
      <c r="C27" s="53">
        <f>тв!O16</f>
        <v>55.2093124389648</v>
      </c>
      <c r="D27" s="54">
        <f>тв!P16</f>
        <v>44.7040176391602</v>
      </c>
      <c r="E27" s="54">
        <f>тв!Q16</f>
        <v>10.5052967071533</v>
      </c>
      <c r="F27" s="54">
        <f>тв!F16</f>
        <v>75.9627227783203</v>
      </c>
      <c r="G27" s="54">
        <f>тв!G16</f>
        <v>40.9168395996094</v>
      </c>
      <c r="H27" s="54">
        <f>тв!H16</f>
        <v>35.0458831787109</v>
      </c>
      <c r="I27" s="54">
        <f>тв!D16</f>
        <v>7.90000009536743</v>
      </c>
      <c r="J27" s="55">
        <f>тв!E16</f>
        <v>3.40000009536743</v>
      </c>
      <c r="K27" s="56">
        <f>тв!AH16</f>
        <v>15.0845003128052</v>
      </c>
      <c r="L27" s="54">
        <f>тв!AI16</f>
        <v>4.54964351654053</v>
      </c>
      <c r="M27" s="57">
        <f t="shared" si="0"/>
        <v>10.53485679626467</v>
      </c>
      <c r="N27" s="58">
        <f>тв!Y16</f>
        <v>71.9306030273437</v>
      </c>
      <c r="O27" s="71">
        <f>тв!Z16</f>
        <v>46.1593704223633</v>
      </c>
      <c r="P27" s="106">
        <f>тв!AK16</f>
        <v>0.875489771366119</v>
      </c>
      <c r="Q27" s="94">
        <f>тв!R16</f>
        <v>2.36953210830688</v>
      </c>
      <c r="S27" s="67">
        <f t="shared" si="1"/>
        <v>0.8750285234965347</v>
      </c>
      <c r="T27">
        <f t="shared" si="2"/>
        <v>2.364702576383127</v>
      </c>
      <c r="U27" s="67">
        <f t="shared" si="3"/>
        <v>55.7593124389648</v>
      </c>
      <c r="V27" s="67">
        <f t="shared" si="4"/>
        <v>45.1340176391602</v>
      </c>
      <c r="W27" s="67">
        <f t="shared" si="5"/>
        <v>75.0227227783203</v>
      </c>
      <c r="X27" s="67">
        <f t="shared" si="6"/>
        <v>41.366839599609406</v>
      </c>
    </row>
    <row r="28" spans="1:24" ht="15" customHeight="1" thickBot="1">
      <c r="A28" s="51">
        <f>тв!A17</f>
        <v>41616</v>
      </c>
      <c r="B28" s="52">
        <f>тв!S17</f>
        <v>24</v>
      </c>
      <c r="C28" s="53">
        <f>тв!O17</f>
        <v>60.3894500732422</v>
      </c>
      <c r="D28" s="54">
        <f>тв!P17</f>
        <v>48.2554054260254</v>
      </c>
      <c r="E28" s="54">
        <f>тв!Q17</f>
        <v>12.1340551376343</v>
      </c>
      <c r="F28" s="54">
        <f>тв!F17</f>
        <v>77.1865844726563</v>
      </c>
      <c r="G28" s="54">
        <f>тв!G17</f>
        <v>42.0542640686035</v>
      </c>
      <c r="H28" s="54">
        <f>тв!H17</f>
        <v>35.1323204040527</v>
      </c>
      <c r="I28" s="54">
        <f>тв!D17</f>
        <v>7.90000009536743</v>
      </c>
      <c r="J28" s="55">
        <f>тв!E17</f>
        <v>3.40000009536743</v>
      </c>
      <c r="K28" s="56">
        <f>тв!AH17</f>
        <v>16.4418563842773</v>
      </c>
      <c r="L28" s="54">
        <f>тв!AI17</f>
        <v>4.35824823379517</v>
      </c>
      <c r="M28" s="57">
        <f t="shared" si="0"/>
        <v>12.083608150482132</v>
      </c>
      <c r="N28" s="58">
        <f>тв!Y17</f>
        <v>72.0356140136719</v>
      </c>
      <c r="O28" s="71">
        <f>тв!Z17</f>
        <v>45.5970077514648</v>
      </c>
      <c r="P28" s="106">
        <f>тв!AK17</f>
        <v>0.986210405826569</v>
      </c>
      <c r="Q28" s="94">
        <f>тв!R17</f>
        <v>2.63740515708923</v>
      </c>
      <c r="S28" s="67">
        <f t="shared" si="1"/>
        <v>0.9856761416668608</v>
      </c>
      <c r="T28">
        <f t="shared" si="2"/>
        <v>2.6319098268119756</v>
      </c>
      <c r="U28" s="67">
        <f t="shared" si="3"/>
        <v>60.9394500732422</v>
      </c>
      <c r="V28" s="67">
        <f t="shared" si="4"/>
        <v>48.6854054260254</v>
      </c>
      <c r="W28" s="67">
        <f t="shared" si="5"/>
        <v>76.24658447265631</v>
      </c>
      <c r="X28" s="67">
        <f t="shared" si="6"/>
        <v>42.504264068603504</v>
      </c>
    </row>
    <row r="29" spans="1:24" ht="15" customHeight="1" thickBot="1">
      <c r="A29" s="51">
        <f>тв!A18</f>
        <v>41617</v>
      </c>
      <c r="B29" s="52">
        <f>тв!S18</f>
        <v>24</v>
      </c>
      <c r="C29" s="53">
        <f>тв!O18</f>
        <v>69.9097518920898</v>
      </c>
      <c r="D29" s="54">
        <f>тв!P18</f>
        <v>57.6266822814941</v>
      </c>
      <c r="E29" s="54">
        <f>тв!Q18</f>
        <v>12.2830591201782</v>
      </c>
      <c r="F29" s="54">
        <f>тв!F18</f>
        <v>78.0212631225586</v>
      </c>
      <c r="G29" s="54">
        <f>тв!G18</f>
        <v>43.7421684265137</v>
      </c>
      <c r="H29" s="54">
        <f>тв!H18</f>
        <v>34.2790946960449</v>
      </c>
      <c r="I29" s="54">
        <f>тв!D18</f>
        <v>7.90000009536743</v>
      </c>
      <c r="J29" s="55">
        <f>тв!E18</f>
        <v>3.40000009536743</v>
      </c>
      <c r="K29" s="56">
        <f>тв!AH18</f>
        <v>16.4814796447754</v>
      </c>
      <c r="L29" s="54">
        <f>тв!AI18</f>
        <v>4.27906942367554</v>
      </c>
      <c r="M29" s="57">
        <f t="shared" si="0"/>
        <v>12.20241022109986</v>
      </c>
      <c r="N29" s="58">
        <f>тв!Y18</f>
        <v>71.8299560546875</v>
      </c>
      <c r="O29" s="71">
        <f>тв!Z18</f>
        <v>44.1667404174805</v>
      </c>
      <c r="P29" s="106">
        <f>тв!AK18</f>
        <v>0.995404839515686</v>
      </c>
      <c r="Q29" s="94">
        <f>тв!R18</f>
        <v>2.94017267227173</v>
      </c>
      <c r="S29" s="67">
        <f t="shared" si="1"/>
        <v>0.9948714101365881</v>
      </c>
      <c r="T29">
        <f t="shared" si="2"/>
        <v>2.933731104987219</v>
      </c>
      <c r="U29" s="67">
        <f t="shared" si="3"/>
        <v>70.4597518920898</v>
      </c>
      <c r="V29" s="67">
        <f t="shared" si="4"/>
        <v>58.0566822814941</v>
      </c>
      <c r="W29" s="67">
        <f t="shared" si="5"/>
        <v>77.0812631225586</v>
      </c>
      <c r="X29" s="67">
        <f t="shared" si="6"/>
        <v>44.1921684265137</v>
      </c>
    </row>
    <row r="30" spans="1:24" ht="15" customHeight="1" thickBot="1">
      <c r="A30" s="51">
        <f>тв!A19</f>
        <v>41618</v>
      </c>
      <c r="B30" s="52">
        <f>тв!S19</f>
        <v>24</v>
      </c>
      <c r="C30" s="53">
        <f>тв!O19</f>
        <v>67.3755035400391</v>
      </c>
      <c r="D30" s="54">
        <f>тв!P19</f>
        <v>57.2522811889648</v>
      </c>
      <c r="E30" s="54">
        <f>тв!Q19</f>
        <v>10.1232299804688</v>
      </c>
      <c r="F30" s="54">
        <f>тв!F19</f>
        <v>80.879264831543</v>
      </c>
      <c r="G30" s="54">
        <f>тв!G19</f>
        <v>44.6195106506348</v>
      </c>
      <c r="H30" s="54">
        <f>тв!H19</f>
        <v>36.2597541809082</v>
      </c>
      <c r="I30" s="54">
        <f>тв!D19</f>
        <v>7.90000009536743</v>
      </c>
      <c r="J30" s="55">
        <f>тв!E19</f>
        <v>3.40000009536743</v>
      </c>
      <c r="K30" s="56">
        <f>тв!AH19</f>
        <v>14.2041358947754</v>
      </c>
      <c r="L30" s="54">
        <f>тв!AI19</f>
        <v>4.09371662139893</v>
      </c>
      <c r="M30" s="57">
        <f t="shared" si="0"/>
        <v>10.110419273376468</v>
      </c>
      <c r="N30" s="58">
        <f>тв!Y19</f>
        <v>72.1221771240234</v>
      </c>
      <c r="O30" s="71">
        <f>тв!Z19</f>
        <v>43.1774215698242</v>
      </c>
      <c r="P30" s="106">
        <f>тв!AK19</f>
        <v>0.848105072975159</v>
      </c>
      <c r="Q30" s="94">
        <f>тв!R19</f>
        <v>2.90143179893494</v>
      </c>
      <c r="S30" s="67">
        <f t="shared" si="1"/>
        <v>0.8476770765471519</v>
      </c>
      <c r="T30">
        <f t="shared" si="2"/>
        <v>2.8947124236892323</v>
      </c>
      <c r="U30" s="67">
        <f t="shared" si="3"/>
        <v>67.9255035400391</v>
      </c>
      <c r="V30" s="67">
        <f t="shared" si="4"/>
        <v>57.6822811889648</v>
      </c>
      <c r="W30" s="67">
        <f t="shared" si="5"/>
        <v>79.939264831543</v>
      </c>
      <c r="X30" s="67">
        <f t="shared" si="6"/>
        <v>45.069510650634804</v>
      </c>
    </row>
    <row r="31" spans="1:24" ht="15" customHeight="1" thickBot="1">
      <c r="A31" s="51">
        <f>тв!A20</f>
        <v>41619</v>
      </c>
      <c r="B31" s="52">
        <f>тв!S20</f>
        <v>24</v>
      </c>
      <c r="C31" s="53">
        <f>тв!O20</f>
        <v>55.4697761535645</v>
      </c>
      <c r="D31" s="54">
        <f>тв!P20</f>
        <v>45.5203514099121</v>
      </c>
      <c r="E31" s="54">
        <f>тв!Q20</f>
        <v>9.94942283630371</v>
      </c>
      <c r="F31" s="54">
        <f>тв!F20</f>
        <v>80.4450378417969</v>
      </c>
      <c r="G31" s="54">
        <f>тв!G20</f>
        <v>42.449031829834</v>
      </c>
      <c r="H31" s="54">
        <f>тв!H20</f>
        <v>37.9960060119629</v>
      </c>
      <c r="I31" s="54">
        <f>тв!D20</f>
        <v>7.90000009536743</v>
      </c>
      <c r="J31" s="55">
        <f>тв!E20</f>
        <v>3.40000009536743</v>
      </c>
      <c r="K31" s="56">
        <f>тв!AH20</f>
        <v>14.1327972412109</v>
      </c>
      <c r="L31" s="54">
        <f>тв!AI20</f>
        <v>4.26199579238892</v>
      </c>
      <c r="M31" s="57">
        <f t="shared" si="0"/>
        <v>9.87080144882198</v>
      </c>
      <c r="N31" s="58">
        <f>тв!Y20</f>
        <v>72.5310592651367</v>
      </c>
      <c r="O31" s="71">
        <f>тв!Z20</f>
        <v>44.8272476196289</v>
      </c>
      <c r="P31" s="106">
        <f>тв!AK20</f>
        <v>0.834459722042084</v>
      </c>
      <c r="Q31" s="94">
        <f>тв!R20</f>
        <v>2.53537535667419</v>
      </c>
      <c r="S31" s="67"/>
      <c r="U31" s="67"/>
      <c r="V31" s="67"/>
      <c r="W31" s="67"/>
      <c r="X31" s="67"/>
    </row>
    <row r="32" spans="1:24" ht="15" customHeight="1" thickBot="1">
      <c r="A32" s="51">
        <f>тв!A21</f>
        <v>41620</v>
      </c>
      <c r="B32" s="52">
        <f>тв!S21</f>
        <v>24</v>
      </c>
      <c r="C32" s="53">
        <f>тв!O21</f>
        <v>44.9755897521973</v>
      </c>
      <c r="D32" s="54">
        <f>тв!P21</f>
        <v>35.4784126281738</v>
      </c>
      <c r="E32" s="54">
        <f>тв!Q21</f>
        <v>9.49717235565186</v>
      </c>
      <c r="F32" s="54">
        <f>тв!F21</f>
        <v>79.0587997436523</v>
      </c>
      <c r="G32" s="54">
        <f>тв!G21</f>
        <v>39.6104049682617</v>
      </c>
      <c r="H32" s="54">
        <f>тв!H21</f>
        <v>39.4483947753906</v>
      </c>
      <c r="I32" s="54">
        <f>тв!D21</f>
        <v>7.90000009536743</v>
      </c>
      <c r="J32" s="55">
        <f>тв!E21</f>
        <v>3.40000009536743</v>
      </c>
      <c r="K32" s="56">
        <f>тв!AH21</f>
        <v>13.97287940979</v>
      </c>
      <c r="L32" s="54">
        <f>тв!AI21</f>
        <v>4.53118467330933</v>
      </c>
      <c r="M32" s="57">
        <f t="shared" si="0"/>
        <v>9.44169473648067</v>
      </c>
      <c r="N32" s="58">
        <f>тв!Y21</f>
        <v>72.6775665283203</v>
      </c>
      <c r="O32" s="71">
        <f>тв!Z21</f>
        <v>45.5447311401367</v>
      </c>
      <c r="P32" s="106">
        <f>тв!AK21</f>
        <v>0.809580743312836</v>
      </c>
      <c r="Q32" s="94">
        <f>тв!R21</f>
        <v>2.15451073646545</v>
      </c>
      <c r="S32" s="67">
        <f t="shared" si="1"/>
        <v>0.809143285205028</v>
      </c>
      <c r="T32">
        <f t="shared" si="2"/>
        <v>2.150401851738573</v>
      </c>
      <c r="U32" s="67">
        <f t="shared" si="3"/>
        <v>45.5255897521973</v>
      </c>
      <c r="V32" s="67">
        <f t="shared" si="4"/>
        <v>35.9084126281738</v>
      </c>
      <c r="W32" s="67">
        <f t="shared" si="5"/>
        <v>78.1187997436523</v>
      </c>
      <c r="X32" s="67">
        <f t="shared" si="6"/>
        <v>40.0604049682617</v>
      </c>
    </row>
    <row r="33" spans="1:24" ht="15" customHeight="1" thickBot="1">
      <c r="A33" s="51">
        <f>тв!A22</f>
        <v>41621</v>
      </c>
      <c r="B33" s="52">
        <f>тв!S22</f>
        <v>24</v>
      </c>
      <c r="C33" s="53">
        <f>тв!O22</f>
        <v>47.714427947998</v>
      </c>
      <c r="D33" s="54">
        <f>тв!P22</f>
        <v>37.841926574707</v>
      </c>
      <c r="E33" s="54">
        <f>тв!Q22</f>
        <v>9.87249755859375</v>
      </c>
      <c r="F33" s="54">
        <f>тв!F22</f>
        <v>77.4548187255859</v>
      </c>
      <c r="G33" s="54">
        <f>тв!G22</f>
        <v>39.8346214294434</v>
      </c>
      <c r="H33" s="54">
        <f>тв!H22</f>
        <v>37.6201972961426</v>
      </c>
      <c r="I33" s="54">
        <f>тв!D22</f>
        <v>7.90000009536743</v>
      </c>
      <c r="J33" s="55">
        <f>тв!E22</f>
        <v>3.40000009536743</v>
      </c>
      <c r="K33" s="56">
        <f>тв!AH22</f>
        <v>14.6177501678467</v>
      </c>
      <c r="L33" s="54">
        <f>тв!AI22</f>
        <v>4.78186750411987</v>
      </c>
      <c r="M33" s="57">
        <f t="shared" si="0"/>
        <v>9.835882663726828</v>
      </c>
      <c r="N33" s="58">
        <f>тв!Y22</f>
        <v>72.4656600952148</v>
      </c>
      <c r="O33" s="71">
        <f>тв!Z22</f>
        <v>45.6257057189941</v>
      </c>
      <c r="P33" s="106">
        <f>тв!AK22</f>
        <v>0.841561019420624</v>
      </c>
      <c r="Q33" s="94">
        <f>тв!R22</f>
        <v>2.1925935745239302</v>
      </c>
      <c r="S33" s="67">
        <f t="shared" si="1"/>
        <v>0.8411088354897539</v>
      </c>
      <c r="T33">
        <f t="shared" si="2"/>
        <v>2.188293548042967</v>
      </c>
      <c r="U33" s="67">
        <f t="shared" si="3"/>
        <v>48.264427947997994</v>
      </c>
      <c r="V33" s="67">
        <f t="shared" si="4"/>
        <v>38.271926574707</v>
      </c>
      <c r="W33" s="67">
        <f t="shared" si="5"/>
        <v>76.5148187255859</v>
      </c>
      <c r="X33" s="67">
        <f t="shared" si="6"/>
        <v>40.284621429443405</v>
      </c>
    </row>
    <row r="34" spans="1:24" ht="15" customHeight="1" thickBot="1">
      <c r="A34" s="51">
        <f>тв!A23</f>
        <v>41622</v>
      </c>
      <c r="B34" s="52">
        <f>тв!S23</f>
        <v>24</v>
      </c>
      <c r="C34" s="53">
        <f>тв!O23</f>
        <v>65.3698577880859</v>
      </c>
      <c r="D34" s="54">
        <f>тв!P23</f>
        <v>55.2866744995117</v>
      </c>
      <c r="E34" s="54">
        <f>тв!Q23</f>
        <v>10.0831861495972</v>
      </c>
      <c r="F34" s="54">
        <f>тв!F23</f>
        <v>76.5833053588867</v>
      </c>
      <c r="G34" s="54">
        <f>тв!G23</f>
        <v>42.7606544494629</v>
      </c>
      <c r="H34" s="54">
        <f>тв!H23</f>
        <v>33.8226509094238</v>
      </c>
      <c r="I34" s="54">
        <f>тв!D23</f>
        <v>7.90000009536743</v>
      </c>
      <c r="J34" s="55">
        <f>тв!E23</f>
        <v>3.40000009536743</v>
      </c>
      <c r="K34" s="56">
        <f>тв!AH23</f>
        <v>15.060131072998</v>
      </c>
      <c r="L34" s="54">
        <f>тв!AI23</f>
        <v>5.0021448135376</v>
      </c>
      <c r="M34" s="57">
        <f t="shared" si="0"/>
        <v>10.0579862594604</v>
      </c>
      <c r="N34" s="58">
        <f>тв!Y23</f>
        <v>72.0867080688477</v>
      </c>
      <c r="O34" s="71">
        <f>тв!Z23</f>
        <v>43.1811370849609</v>
      </c>
      <c r="P34" s="106">
        <f>тв!AK23</f>
        <v>0.870091915130615</v>
      </c>
      <c r="Q34" s="94">
        <f>тв!R23</f>
        <v>2.64790153503418</v>
      </c>
      <c r="S34" s="67">
        <f t="shared" si="1"/>
        <v>0.8696369712255955</v>
      </c>
      <c r="T34">
        <f t="shared" si="2"/>
        <v>2.642145396318428</v>
      </c>
      <c r="U34" s="67">
        <f t="shared" si="3"/>
        <v>65.91985778808589</v>
      </c>
      <c r="V34" s="67">
        <f t="shared" si="4"/>
        <v>55.7166744995117</v>
      </c>
      <c r="W34" s="67">
        <f t="shared" si="5"/>
        <v>75.6433053588867</v>
      </c>
      <c r="X34" s="67">
        <f t="shared" si="6"/>
        <v>43.2106544494629</v>
      </c>
    </row>
    <row r="35" spans="1:24" ht="15" customHeight="1" thickBot="1">
      <c r="A35" s="51">
        <f>тв!A24</f>
        <v>41623</v>
      </c>
      <c r="B35" s="52">
        <f>тв!S24</f>
        <v>24</v>
      </c>
      <c r="C35" s="53">
        <f>тв!O24</f>
        <v>68.7734603881836</v>
      </c>
      <c r="D35" s="54">
        <f>тв!P24</f>
        <v>57.1125946044922</v>
      </c>
      <c r="E35" s="54">
        <f>тв!Q24</f>
        <v>11.6608581542969</v>
      </c>
      <c r="F35" s="54">
        <f>тв!F24</f>
        <v>78.0686721801758</v>
      </c>
      <c r="G35" s="54">
        <f>тв!G24</f>
        <v>44.0798873901367</v>
      </c>
      <c r="H35" s="54">
        <f>тв!H24</f>
        <v>33.9887847900391</v>
      </c>
      <c r="I35" s="54">
        <f>тв!D24</f>
        <v>7.90000009536743</v>
      </c>
      <c r="J35" s="55">
        <f>тв!E24</f>
        <v>3.40000009536743</v>
      </c>
      <c r="K35" s="56">
        <f>тв!AH24</f>
        <v>15.9625768661499</v>
      </c>
      <c r="L35" s="54">
        <f>тв!AI24</f>
        <v>4.31481456756592</v>
      </c>
      <c r="M35" s="57">
        <f t="shared" si="0"/>
        <v>11.64776229858398</v>
      </c>
      <c r="N35" s="58">
        <f>тв!Y24</f>
        <v>71.998420715332</v>
      </c>
      <c r="O35" s="71">
        <f>тв!Z24</f>
        <v>46.0368309020996</v>
      </c>
      <c r="P35" s="106">
        <f>тв!AK24</f>
        <v>0.951134145259857</v>
      </c>
      <c r="Q35" s="94">
        <f>тв!R24</f>
        <v>2.85803294181824</v>
      </c>
      <c r="S35" s="67">
        <f t="shared" si="1"/>
        <v>0.9506399362889381</v>
      </c>
      <c r="T35">
        <f t="shared" si="2"/>
        <v>2.8515359950168655</v>
      </c>
      <c r="U35" s="67">
        <f t="shared" si="3"/>
        <v>69.32346038818359</v>
      </c>
      <c r="V35" s="67">
        <f t="shared" si="4"/>
        <v>57.5425946044922</v>
      </c>
      <c r="W35" s="67">
        <f t="shared" si="5"/>
        <v>77.1286721801758</v>
      </c>
      <c r="X35" s="67">
        <f t="shared" si="6"/>
        <v>44.5298873901367</v>
      </c>
    </row>
    <row r="36" spans="1:24" ht="15" customHeight="1" thickBot="1">
      <c r="A36" s="51">
        <f>тв!A25</f>
        <v>41624</v>
      </c>
      <c r="B36" s="52">
        <f>тв!S25</f>
        <v>24</v>
      </c>
      <c r="C36" s="53">
        <f>тв!O25</f>
        <v>55.9221153259277</v>
      </c>
      <c r="D36" s="54">
        <f>тв!P25</f>
        <v>45.7371292114258</v>
      </c>
      <c r="E36" s="54">
        <f>тв!Q25</f>
        <v>10.184986114502</v>
      </c>
      <c r="F36" s="54">
        <f>тв!F25</f>
        <v>77.917106628418</v>
      </c>
      <c r="G36" s="54">
        <f>тв!G25</f>
        <v>41.6087417602539</v>
      </c>
      <c r="H36" s="54">
        <f>тв!H25</f>
        <v>36.3083648681641</v>
      </c>
      <c r="I36" s="54">
        <f>тв!D25</f>
        <v>7.90000009536743</v>
      </c>
      <c r="J36" s="55">
        <f>тв!E25</f>
        <v>3.40000009536743</v>
      </c>
      <c r="K36" s="56">
        <f>тв!AH25</f>
        <v>14.6215305328369</v>
      </c>
      <c r="L36" s="54">
        <f>тв!AI25</f>
        <v>4.45043420791626</v>
      </c>
      <c r="M36" s="57">
        <f t="shared" si="0"/>
        <v>10.17109632492064</v>
      </c>
      <c r="N36" s="58">
        <f>тв!Y25</f>
        <v>72.2556686401367</v>
      </c>
      <c r="O36" s="71">
        <f>тв!Z25</f>
        <v>45.0319900512695</v>
      </c>
      <c r="P36" s="106">
        <f>тв!AK25</f>
        <v>0.856530606746674</v>
      </c>
      <c r="Q36" s="94">
        <f>тв!R25</f>
        <v>2.45938444137573</v>
      </c>
      <c r="S36" s="67">
        <f t="shared" si="1"/>
        <v>0.8560765562175902</v>
      </c>
      <c r="T36">
        <f t="shared" si="2"/>
        <v>2.454225024523416</v>
      </c>
      <c r="U36" s="67">
        <f t="shared" si="3"/>
        <v>56.472115325927696</v>
      </c>
      <c r="V36" s="67">
        <f t="shared" si="4"/>
        <v>46.1671292114258</v>
      </c>
      <c r="W36" s="67">
        <f t="shared" si="5"/>
        <v>76.977106628418</v>
      </c>
      <c r="X36" s="67">
        <f t="shared" si="6"/>
        <v>42.0587417602539</v>
      </c>
    </row>
    <row r="37" spans="1:24" ht="15" customHeight="1" thickBot="1">
      <c r="A37" s="51">
        <f>тв!A26</f>
        <v>41625</v>
      </c>
      <c r="B37" s="52">
        <f>тв!S26</f>
        <v>24</v>
      </c>
      <c r="C37" s="53">
        <f>тв!O26</f>
        <v>44.469913482666</v>
      </c>
      <c r="D37" s="54">
        <f>тв!P26</f>
        <v>34.5177040100098</v>
      </c>
      <c r="E37" s="54">
        <f>тв!Q26</f>
        <v>9.95220947265625</v>
      </c>
      <c r="F37" s="54">
        <f>тв!F26</f>
        <v>77.4248504638672</v>
      </c>
      <c r="G37" s="54">
        <f>тв!G26</f>
        <v>38.8469696044922</v>
      </c>
      <c r="H37" s="54">
        <f>тв!H26</f>
        <v>38.577880859375</v>
      </c>
      <c r="I37" s="54">
        <f>тв!D26</f>
        <v>7.90000009536743</v>
      </c>
      <c r="J37" s="55">
        <f>тв!E26</f>
        <v>3.40000009536743</v>
      </c>
      <c r="K37" s="56">
        <f>тв!AH26</f>
        <v>14.8938646316528</v>
      </c>
      <c r="L37" s="54">
        <f>тв!AI26</f>
        <v>4.9235110282898</v>
      </c>
      <c r="M37" s="57">
        <f t="shared" si="0"/>
        <v>9.970353603363</v>
      </c>
      <c r="N37" s="58">
        <f>тв!Y26</f>
        <v>72.6050872802734</v>
      </c>
      <c r="O37" s="71">
        <f>тв!Z26</f>
        <v>45.0329055786133</v>
      </c>
      <c r="P37" s="106">
        <f>тв!AK26</f>
        <v>0.860120475292206</v>
      </c>
      <c r="Q37" s="94">
        <f>тв!R26</f>
        <v>2.10609269142151</v>
      </c>
      <c r="S37" s="67">
        <f t="shared" si="1"/>
        <v>0.8596503342694927</v>
      </c>
      <c r="T37">
        <f t="shared" si="2"/>
        <v>2.102168203042818</v>
      </c>
      <c r="U37" s="67">
        <f t="shared" si="3"/>
        <v>45.019913482666</v>
      </c>
      <c r="V37" s="67">
        <f t="shared" si="4"/>
        <v>34.9477040100098</v>
      </c>
      <c r="W37" s="67">
        <f t="shared" si="5"/>
        <v>76.4848504638672</v>
      </c>
      <c r="X37" s="67">
        <f t="shared" si="6"/>
        <v>39.296969604492205</v>
      </c>
    </row>
    <row r="38" spans="1:24" ht="15" customHeight="1" thickBot="1">
      <c r="A38" s="51">
        <f>тв!A27</f>
        <v>41626</v>
      </c>
      <c r="B38" s="52">
        <f>тв!S27</f>
        <v>24</v>
      </c>
      <c r="C38" s="53">
        <f>тв!O27</f>
        <v>50.8905410766602</v>
      </c>
      <c r="D38" s="54">
        <f>тв!P27</f>
        <v>40.6368255615234</v>
      </c>
      <c r="E38" s="54">
        <f>тв!Q27</f>
        <v>10.2537136077881</v>
      </c>
      <c r="F38" s="54">
        <f>тв!F27</f>
        <v>74.8583679199219</v>
      </c>
      <c r="G38" s="54">
        <f>тв!G27</f>
        <v>39.777515411377</v>
      </c>
      <c r="H38" s="54">
        <f>тв!H27</f>
        <v>35.0808525085449</v>
      </c>
      <c r="I38" s="54">
        <f>тв!D27</f>
        <v>7.90000009536743</v>
      </c>
      <c r="J38" s="55">
        <f>тв!E27</f>
        <v>3.40000009536743</v>
      </c>
      <c r="K38" s="56">
        <f>тв!AH27</f>
        <v>15.4263677597046</v>
      </c>
      <c r="L38" s="54">
        <f>тв!AI27</f>
        <v>5.19740629196167</v>
      </c>
      <c r="M38" s="57">
        <f t="shared" si="0"/>
        <v>10.22896146774293</v>
      </c>
      <c r="N38" s="58">
        <f>тв!Y27</f>
        <v>72.2549667358398</v>
      </c>
      <c r="O38" s="71">
        <f>тв!Z27</f>
        <v>46.5728530883789</v>
      </c>
      <c r="P38" s="106">
        <f>тв!AK27</f>
        <v>0.873049437999725</v>
      </c>
      <c r="Q38" s="94">
        <f>тв!R27</f>
        <v>2.19752264022827</v>
      </c>
      <c r="S38" s="67">
        <f t="shared" si="1"/>
        <v>0.8725736496561404</v>
      </c>
      <c r="T38">
        <f t="shared" si="2"/>
        <v>2.193150892517591</v>
      </c>
      <c r="U38" s="67">
        <f t="shared" si="3"/>
        <v>51.440541076660196</v>
      </c>
      <c r="V38" s="67">
        <f t="shared" si="4"/>
        <v>41.0668255615234</v>
      </c>
      <c r="W38" s="67">
        <f t="shared" si="5"/>
        <v>73.9183679199219</v>
      </c>
      <c r="X38" s="67">
        <f t="shared" si="6"/>
        <v>40.227515411377006</v>
      </c>
    </row>
    <row r="39" spans="1:24" ht="15" customHeight="1" thickBot="1">
      <c r="A39" s="51">
        <f>тв!A28</f>
        <v>41627</v>
      </c>
      <c r="B39" s="52">
        <f>тв!S28</f>
        <v>24</v>
      </c>
      <c r="C39" s="53">
        <f>тв!O28</f>
        <v>56.51611328125</v>
      </c>
      <c r="D39" s="54">
        <f>тв!P28</f>
        <v>47.2828369140625</v>
      </c>
      <c r="E39" s="54">
        <f>тв!Q28</f>
        <v>9.23328018188477</v>
      </c>
      <c r="F39" s="54">
        <f>тв!F28</f>
        <v>72.8422546386719</v>
      </c>
      <c r="G39" s="54">
        <f>тв!G28</f>
        <v>40.3457565307617</v>
      </c>
      <c r="H39" s="54">
        <f>тв!H28</f>
        <v>32.4964981079102</v>
      </c>
      <c r="I39" s="54">
        <f>тв!D28</f>
        <v>7.90000009536743</v>
      </c>
      <c r="J39" s="55">
        <f>тв!E28</f>
        <v>3.40000009536743</v>
      </c>
      <c r="K39" s="56">
        <f>тв!AH28</f>
        <v>14.8040313720703</v>
      </c>
      <c r="L39" s="54">
        <f>тв!AI28</f>
        <v>5.54017639160156</v>
      </c>
      <c r="M39" s="57">
        <f t="shared" si="0"/>
        <v>9.26385498046874</v>
      </c>
      <c r="N39" s="58">
        <f>тв!Y28</f>
        <v>71.5508499145508</v>
      </c>
      <c r="O39" s="71">
        <f>тв!Z28</f>
        <v>45.3175430297852</v>
      </c>
      <c r="P39" s="106">
        <f>тв!AK28</f>
        <v>0.808629214763641</v>
      </c>
      <c r="Q39" s="94">
        <f>тв!R28</f>
        <v>2.21378302574158</v>
      </c>
      <c r="S39" s="67">
        <f t="shared" si="1"/>
        <v>0.8081738448142998</v>
      </c>
      <c r="T39">
        <f t="shared" si="2"/>
        <v>2.209099288602362</v>
      </c>
      <c r="U39" s="67">
        <f t="shared" si="3"/>
        <v>57.06611328125</v>
      </c>
      <c r="V39" s="67">
        <f t="shared" si="4"/>
        <v>47.7128369140625</v>
      </c>
      <c r="W39" s="67">
        <f t="shared" si="5"/>
        <v>71.9022546386719</v>
      </c>
      <c r="X39" s="67">
        <f t="shared" si="6"/>
        <v>40.7957565307617</v>
      </c>
    </row>
    <row r="40" spans="1:24" ht="15" customHeight="1" thickBot="1">
      <c r="A40" s="51">
        <f>тв!A29</f>
        <v>41628</v>
      </c>
      <c r="B40" s="52">
        <f>тв!S29</f>
        <v>24</v>
      </c>
      <c r="C40" s="53">
        <f>тв!O29</f>
        <v>63.2206382751465</v>
      </c>
      <c r="D40" s="54">
        <f>тв!P29</f>
        <v>54.0111770629883</v>
      </c>
      <c r="E40" s="54">
        <f>тв!Q29</f>
        <v>9.20946311950684</v>
      </c>
      <c r="F40" s="54">
        <f>тв!F29</f>
        <v>70.4307708740234</v>
      </c>
      <c r="G40" s="54">
        <f>тв!G29</f>
        <v>40.4478302001953</v>
      </c>
      <c r="H40" s="54">
        <f>тв!H29</f>
        <v>29.9829406738281</v>
      </c>
      <c r="I40" s="54">
        <f>тв!D29</f>
        <v>7.90000009536743</v>
      </c>
      <c r="J40" s="55">
        <f>тв!E29</f>
        <v>3.40000009536743</v>
      </c>
      <c r="K40" s="56">
        <f>тв!AH29</f>
        <v>15.9358072280884</v>
      </c>
      <c r="L40" s="54">
        <f>тв!AI29</f>
        <v>6.45789384841919</v>
      </c>
      <c r="M40" s="57">
        <f t="shared" si="0"/>
        <v>9.47791337966921</v>
      </c>
      <c r="N40" s="58">
        <f>тв!Y29</f>
        <v>70.8506240844727</v>
      </c>
      <c r="O40" s="71">
        <f>тв!Z29</f>
        <v>44.3112449645996</v>
      </c>
      <c r="P40" s="106">
        <f>тв!AK29</f>
        <v>0.843356728553772</v>
      </c>
      <c r="Q40" s="94">
        <f>тв!R29</f>
        <v>2.27327942848206</v>
      </c>
      <c r="S40" s="67">
        <f t="shared" si="1"/>
        <v>0.8429045711272306</v>
      </c>
      <c r="T40">
        <f t="shared" si="2"/>
        <v>2.2680433701099227</v>
      </c>
      <c r="U40" s="67">
        <f t="shared" si="3"/>
        <v>63.770638275146496</v>
      </c>
      <c r="V40" s="67">
        <f t="shared" si="4"/>
        <v>54.4411770629883</v>
      </c>
      <c r="W40" s="67">
        <f t="shared" si="5"/>
        <v>69.4907708740234</v>
      </c>
      <c r="X40" s="67">
        <f t="shared" si="6"/>
        <v>40.8978302001953</v>
      </c>
    </row>
    <row r="41" spans="1:24" ht="15" customHeight="1" thickBot="1">
      <c r="A41" s="51">
        <f>тв!A30</f>
        <v>41629</v>
      </c>
      <c r="B41" s="52">
        <f>тв!S30</f>
        <v>24</v>
      </c>
      <c r="C41" s="53">
        <f>тв!O30</f>
        <v>60.2137756347656</v>
      </c>
      <c r="D41" s="54">
        <f>тв!P30</f>
        <v>50.9571151733398</v>
      </c>
      <c r="E41" s="54">
        <f>тв!Q30</f>
        <v>9.2566614151001</v>
      </c>
      <c r="F41" s="54">
        <f>тв!F30</f>
        <v>70.6505355834961</v>
      </c>
      <c r="G41" s="54">
        <f>тв!G30</f>
        <v>40.3962707519531</v>
      </c>
      <c r="H41" s="54">
        <f>тв!H30</f>
        <v>30.254264831543</v>
      </c>
      <c r="I41" s="54">
        <f>тв!D30</f>
        <v>7.90000009536743</v>
      </c>
      <c r="J41" s="55">
        <f>тв!E30</f>
        <v>3.40000009536743</v>
      </c>
      <c r="K41" s="56">
        <f>тв!AH30</f>
        <v>15.7809000015259</v>
      </c>
      <c r="L41" s="54">
        <f>тв!AI30</f>
        <v>6.25364351272583</v>
      </c>
      <c r="M41" s="57">
        <f t="shared" si="0"/>
        <v>9.52725648880007</v>
      </c>
      <c r="N41" s="58">
        <f>тв!Y30</f>
        <v>70.9524765014648</v>
      </c>
      <c r="O41" s="71">
        <f>тв!Z30</f>
        <v>46.0149002075195</v>
      </c>
      <c r="P41" s="106">
        <f>тв!AK30</f>
        <v>0.832394361495972</v>
      </c>
      <c r="Q41" s="94">
        <f>тв!R30</f>
        <v>2.20065760612488</v>
      </c>
      <c r="S41" s="67">
        <f t="shared" si="1"/>
        <v>0.8319331543587516</v>
      </c>
      <c r="T41">
        <f t="shared" si="2"/>
        <v>2.195658076819965</v>
      </c>
      <c r="U41" s="67">
        <f t="shared" si="3"/>
        <v>60.763775634765594</v>
      </c>
      <c r="V41" s="67">
        <f t="shared" si="4"/>
        <v>51.3871151733398</v>
      </c>
      <c r="W41" s="67">
        <f t="shared" si="5"/>
        <v>69.7105355834961</v>
      </c>
      <c r="X41" s="67">
        <f t="shared" si="6"/>
        <v>40.8462707519531</v>
      </c>
    </row>
    <row r="42" spans="1:24" ht="15" customHeight="1" thickBot="1">
      <c r="A42" s="51">
        <f>тв!A31</f>
        <v>41630</v>
      </c>
      <c r="B42" s="52">
        <f>тв!S31</f>
        <v>24</v>
      </c>
      <c r="C42" s="53">
        <f>тв!O31</f>
        <v>54.4667778015137</v>
      </c>
      <c r="D42" s="54">
        <f>тв!P31</f>
        <v>41.7784271240234</v>
      </c>
      <c r="E42" s="54">
        <f>тв!Q31</f>
        <v>12.6883506774902</v>
      </c>
      <c r="F42" s="54">
        <f>тв!F31</f>
        <v>70.7997817993164</v>
      </c>
      <c r="G42" s="54">
        <f>тв!G31</f>
        <v>39.1971778869629</v>
      </c>
      <c r="H42" s="54">
        <f>тв!H31</f>
        <v>31.6026039123535</v>
      </c>
      <c r="I42" s="54">
        <f>тв!D31</f>
        <v>7.90000009536743</v>
      </c>
      <c r="J42" s="55">
        <f>тв!E31</f>
        <v>3.40000009536743</v>
      </c>
      <c r="K42" s="56">
        <f>тв!AH31</f>
        <v>18.4542121887207</v>
      </c>
      <c r="L42" s="54">
        <f>тв!AI31</f>
        <v>5.80466747283935</v>
      </c>
      <c r="M42" s="57">
        <f t="shared" si="0"/>
        <v>12.64954471588135</v>
      </c>
      <c r="N42" s="58">
        <f>тв!Y31</f>
        <v>71.1405029296875</v>
      </c>
      <c r="O42" s="71">
        <f>тв!Z31</f>
        <v>46.9563026428223</v>
      </c>
      <c r="P42" s="106">
        <f>тв!AK31</f>
        <v>1.0408463478088401</v>
      </c>
      <c r="Q42" s="94">
        <f>тв!R31</f>
        <v>2.22303056716919</v>
      </c>
      <c r="S42" s="67">
        <f t="shared" si="1"/>
        <v>1.0402762136811687</v>
      </c>
      <c r="T42">
        <f t="shared" si="2"/>
        <v>2.2186395438411592</v>
      </c>
      <c r="U42" s="67">
        <f t="shared" si="3"/>
        <v>55.0167778015137</v>
      </c>
      <c r="V42" s="67">
        <f t="shared" si="4"/>
        <v>42.2084271240234</v>
      </c>
      <c r="W42" s="67">
        <f t="shared" si="5"/>
        <v>69.85978179931641</v>
      </c>
      <c r="X42" s="67">
        <f t="shared" si="6"/>
        <v>39.6471778869629</v>
      </c>
    </row>
    <row r="43" spans="1:19" ht="15" customHeight="1" thickBot="1">
      <c r="A43" s="44" t="s">
        <v>24</v>
      </c>
      <c r="B43" s="87"/>
      <c r="C43" s="88">
        <f aca="true" t="shared" si="7" ref="C43:Q43">AVERAGE(C13:C42)</f>
        <v>55.30958600044251</v>
      </c>
      <c r="D43" s="89">
        <f t="shared" si="7"/>
        <v>45.64533373514812</v>
      </c>
      <c r="E43" s="89">
        <f t="shared" si="7"/>
        <v>9.667393263181053</v>
      </c>
      <c r="F43" s="89">
        <f t="shared" si="7"/>
        <v>75.01504211425781</v>
      </c>
      <c r="G43" s="89">
        <f t="shared" si="7"/>
        <v>41.0220760345459</v>
      </c>
      <c r="H43" s="89">
        <f t="shared" si="7"/>
        <v>33.99296607971191</v>
      </c>
      <c r="I43" s="89">
        <f t="shared" si="7"/>
        <v>7.900000095367431</v>
      </c>
      <c r="J43" s="90">
        <f t="shared" si="7"/>
        <v>3.400000095367431</v>
      </c>
      <c r="K43" s="91">
        <f t="shared" si="7"/>
        <v>17.25771382649739</v>
      </c>
      <c r="L43" s="89">
        <f t="shared" si="7"/>
        <v>7.0755595684051515</v>
      </c>
      <c r="M43" s="89">
        <f t="shared" si="7"/>
        <v>10.182154258092245</v>
      </c>
      <c r="N43" s="89">
        <f t="shared" si="7"/>
        <v>71.38022855122884</v>
      </c>
      <c r="O43" s="87">
        <f t="shared" si="7"/>
        <v>46.60668144226074</v>
      </c>
      <c r="P43" s="87">
        <f t="shared" si="7"/>
        <v>0.8957770039637879</v>
      </c>
      <c r="Q43" s="95">
        <f t="shared" si="7"/>
        <v>2.4861009915669743</v>
      </c>
      <c r="R43" s="68"/>
      <c r="S43" s="68"/>
    </row>
    <row r="44" spans="1:20" ht="15" customHeight="1" thickBot="1">
      <c r="A44" s="86" t="s">
        <v>25</v>
      </c>
      <c r="B44" s="92">
        <f>SUM(B13:B42)</f>
        <v>720</v>
      </c>
      <c r="C44" s="92">
        <f>SUM(C13:C42)</f>
        <v>1659.2875800132751</v>
      </c>
      <c r="D44" s="92">
        <f>SUM(D13:D42)</f>
        <v>1369.3600120544436</v>
      </c>
      <c r="E44" s="92">
        <f>SUM(E13:E42)</f>
        <v>290.0217978954316</v>
      </c>
      <c r="F44" s="92"/>
      <c r="G44" s="92"/>
      <c r="H44" s="92"/>
      <c r="I44" s="92"/>
      <c r="J44" s="92"/>
      <c r="K44" s="92">
        <f>SUM(K13:K42)</f>
        <v>517.7314147949218</v>
      </c>
      <c r="L44" s="92">
        <f>SUM(L13:L42)</f>
        <v>212.26678705215454</v>
      </c>
      <c r="M44" s="92">
        <f>SUM(M13:M42)</f>
        <v>305.46462774276733</v>
      </c>
      <c r="N44" s="92"/>
      <c r="O44" s="93"/>
      <c r="P44" s="92">
        <f>SUM(P13:P42)</f>
        <v>26.873310118913636</v>
      </c>
      <c r="Q44" s="92">
        <f>SUM(Q13:Q42)</f>
        <v>74.58302974700923</v>
      </c>
      <c r="R44" s="68"/>
      <c r="S44" s="82">
        <f>SUM(S13:S42)</f>
        <v>26.027042053606852</v>
      </c>
      <c r="T44" s="81">
        <f>SUM(T13:T42)</f>
        <v>65.41401483123656</v>
      </c>
    </row>
    <row r="45" spans="1:17" s="29" customFormat="1" ht="26.25" customHeight="1" thickBot="1">
      <c r="A45" s="113" t="s">
        <v>80</v>
      </c>
      <c r="B45" s="114"/>
      <c r="C45" s="84">
        <v>439.9654388427732</v>
      </c>
      <c r="D45" s="83">
        <v>373.1970520019532</v>
      </c>
      <c r="E45" s="83">
        <v>66.76966476440433</v>
      </c>
      <c r="F45" s="83"/>
      <c r="G45" s="83"/>
      <c r="H45" s="83"/>
      <c r="I45" s="83"/>
      <c r="J45" s="85"/>
      <c r="K45" s="84">
        <v>200.8460083007816</v>
      </c>
      <c r="L45" s="83">
        <v>130.1909790039064</v>
      </c>
      <c r="M45" s="83">
        <v>70.6550292968752</v>
      </c>
      <c r="N45" s="83"/>
      <c r="O45" s="85"/>
      <c r="P45" s="84">
        <f>AVERAGE(P13:P15)*8</f>
        <v>7.7621428171793605</v>
      </c>
      <c r="Q45" s="84">
        <v>14.88423013687136</v>
      </c>
    </row>
    <row r="46" spans="1:17" s="29" customFormat="1" ht="26.25" customHeight="1" thickBot="1">
      <c r="A46" s="111" t="s">
        <v>79</v>
      </c>
      <c r="B46" s="112"/>
      <c r="C46" s="63">
        <f>AVERAGE(C40:C42)*9</f>
        <v>533.7035751342773</v>
      </c>
      <c r="D46" s="63">
        <f>AVERAGE(D40:D42)*9</f>
        <v>440.2401580810545</v>
      </c>
      <c r="E46" s="63">
        <f>AVERAGE(E40:E42)*9</f>
        <v>93.46342563629142</v>
      </c>
      <c r="F46" s="64"/>
      <c r="G46" s="64"/>
      <c r="H46" s="64"/>
      <c r="I46" s="64"/>
      <c r="J46" s="65"/>
      <c r="K46" s="63">
        <f>AVERAGE(K40:K42)*9</f>
        <v>150.512758255005</v>
      </c>
      <c r="L46" s="63">
        <f>AVERAGE(L40:L42)*9</f>
        <v>55.548614501953104</v>
      </c>
      <c r="M46" s="63">
        <f>AVERAGE(M40:M42)*9</f>
        <v>94.96414375305189</v>
      </c>
      <c r="N46" s="64"/>
      <c r="O46" s="65"/>
      <c r="P46" s="63">
        <f>AVERAGE(P40:P42)*9</f>
        <v>8.149792313575752</v>
      </c>
      <c r="Q46" s="63">
        <f>AVERAGE(Q40:Q42)*9</f>
        <v>20.09090280532839</v>
      </c>
    </row>
    <row r="47" spans="1:17" s="12" customFormat="1" ht="13.5" customHeight="1" thickBot="1">
      <c r="A47" s="115" t="s">
        <v>25</v>
      </c>
      <c r="B47" s="116"/>
      <c r="C47" s="72">
        <f>C44-C45+C46</f>
        <v>1753.0257163047793</v>
      </c>
      <c r="D47" s="73">
        <f>D44-D45+D46</f>
        <v>1436.403118133545</v>
      </c>
      <c r="E47" s="73">
        <f>E44-E45+E46</f>
        <v>316.71555876731867</v>
      </c>
      <c r="F47" s="73"/>
      <c r="G47" s="73"/>
      <c r="H47" s="73"/>
      <c r="I47" s="73"/>
      <c r="J47" s="74"/>
      <c r="K47" s="72">
        <f>K44-K45+K46</f>
        <v>467.39816474914517</v>
      </c>
      <c r="L47" s="73">
        <f>L44-L45+L46</f>
        <v>137.62442255020125</v>
      </c>
      <c r="M47" s="73">
        <f>M44-M45+M46</f>
        <v>329.77374219894403</v>
      </c>
      <c r="N47" s="73"/>
      <c r="O47" s="74"/>
      <c r="P47" s="73">
        <f>P44-P45+P46</f>
        <v>27.26095961531003</v>
      </c>
      <c r="Q47" s="96">
        <f>Q44-Q45+Q46</f>
        <v>79.78970241546627</v>
      </c>
    </row>
    <row r="48" spans="1:17" s="12" customFormat="1" ht="13.5" customHeight="1">
      <c r="A48" s="75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3" ht="12.75">
      <c r="A49" s="123" t="s">
        <v>77</v>
      </c>
      <c r="B49" s="123"/>
      <c r="C49" s="125"/>
      <c r="D49" s="125"/>
      <c r="E49" s="125"/>
      <c r="F49" s="125"/>
      <c r="G49" s="125"/>
      <c r="H49" s="8"/>
      <c r="I49" s="9"/>
      <c r="J49" s="10"/>
      <c r="K49" s="31"/>
      <c r="L49" s="30"/>
      <c r="M49" s="30"/>
    </row>
    <row r="50" spans="1:13" ht="12.75">
      <c r="A50" s="123" t="s">
        <v>83</v>
      </c>
      <c r="B50" s="123"/>
      <c r="C50" s="125"/>
      <c r="D50" s="125"/>
      <c r="E50" s="125"/>
      <c r="F50" s="125"/>
      <c r="G50" s="125"/>
      <c r="H50" s="8"/>
      <c r="I50" s="9"/>
      <c r="J50" s="10"/>
      <c r="K50" s="31"/>
      <c r="L50" s="30"/>
      <c r="M50" s="30"/>
    </row>
    <row r="51" spans="1:13" ht="12.75">
      <c r="A51" s="40" t="s">
        <v>1</v>
      </c>
      <c r="B51" s="6"/>
      <c r="C51" s="7"/>
      <c r="D51" s="25">
        <f>Q47</f>
        <v>79.78970241546627</v>
      </c>
      <c r="E51" s="27" t="s">
        <v>0</v>
      </c>
      <c r="H51" s="25"/>
      <c r="I51" s="26"/>
      <c r="J51" s="1"/>
      <c r="K51" s="9"/>
      <c r="L51" s="11"/>
      <c r="M51" s="1"/>
    </row>
    <row r="52" spans="1:11" ht="12.75">
      <c r="A52" s="41" t="s">
        <v>61</v>
      </c>
      <c r="B52" s="3"/>
      <c r="C52" s="2"/>
      <c r="D52" s="5"/>
      <c r="E52" s="5"/>
      <c r="F52" s="5"/>
      <c r="G52" s="5"/>
      <c r="H52" s="5"/>
      <c r="I52" s="2"/>
      <c r="J52" s="1"/>
      <c r="K52" s="2"/>
    </row>
    <row r="53" spans="1:13" ht="12.75">
      <c r="A53" s="41"/>
      <c r="B53" s="3"/>
      <c r="C53" s="2"/>
      <c r="D53" s="5"/>
      <c r="E53" s="5"/>
      <c r="F53" s="5"/>
      <c r="G53" s="5"/>
      <c r="H53" s="5"/>
      <c r="I53" s="2"/>
      <c r="J53" s="2"/>
      <c r="K53" s="2"/>
      <c r="L53" s="2"/>
      <c r="M53" s="2"/>
    </row>
    <row r="54" spans="1:13" ht="12.75">
      <c r="A54" s="40" t="s">
        <v>26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08" t="s">
        <v>85</v>
      </c>
      <c r="M54" s="108"/>
    </row>
    <row r="55" spans="1:13" ht="12.75">
      <c r="A55" s="3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3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sheetProtection/>
  <mergeCells count="17">
    <mergeCell ref="J9:L9"/>
    <mergeCell ref="A11:A12"/>
    <mergeCell ref="A49:B49"/>
    <mergeCell ref="K10:O10"/>
    <mergeCell ref="C49:G49"/>
    <mergeCell ref="C50:G50"/>
    <mergeCell ref="A50:B50"/>
    <mergeCell ref="C1:J1"/>
    <mergeCell ref="K1:L1"/>
    <mergeCell ref="L54:M54"/>
    <mergeCell ref="C10:J10"/>
    <mergeCell ref="A46:B46"/>
    <mergeCell ref="A45:B45"/>
    <mergeCell ref="A47:B47"/>
    <mergeCell ref="I3:K3"/>
    <mergeCell ref="E9:F9"/>
    <mergeCell ref="H9:I9"/>
  </mergeCells>
  <printOptions/>
  <pageMargins left="0.5905511811023623" right="0.1968503937007874" top="0.1968503937007874" bottom="0.1968503937007874" header="0.1968503937007874" footer="0.196850393700787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XTreme</cp:lastModifiedBy>
  <cp:lastPrinted>2013-06-25T07:00:19Z</cp:lastPrinted>
  <dcterms:created xsi:type="dcterms:W3CDTF">1996-10-08T23:32:33Z</dcterms:created>
  <dcterms:modified xsi:type="dcterms:W3CDTF">2013-12-24T08:03:16Z</dcterms:modified>
  <cp:category/>
  <cp:version/>
  <cp:contentType/>
  <cp:contentStatus/>
</cp:coreProperties>
</file>